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00" yWindow="420" windowWidth="18820" windowHeight="6810"/>
  </bookViews>
  <sheets>
    <sheet name="Mauna Loa  a teploty ČR" sheetId="1" r:id="rId1"/>
    <sheet name="Klementinum 1770-2024 a ppmCO2" sheetId="2" r:id="rId2"/>
  </sheets>
  <calcPr calcId="125725"/>
</workbook>
</file>

<file path=xl/calcChain.xml><?xml version="1.0" encoding="utf-8"?>
<calcChain xmlns="http://schemas.openxmlformats.org/spreadsheetml/2006/main">
  <c r="K68" i="1"/>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4"/>
  <c r="G304" i="2"/>
  <c r="G305" s="1"/>
  <c r="H299"/>
  <c r="B300"/>
  <c r="B301" s="1"/>
  <c r="B303" s="1"/>
  <c r="C185"/>
  <c r="C186" s="1"/>
  <c r="C187" s="1"/>
  <c r="C188" s="1"/>
  <c r="C189" s="1"/>
  <c r="C190" s="1"/>
  <c r="C37"/>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C127" s="1"/>
  <c r="C128" s="1"/>
  <c r="C129" s="1"/>
  <c r="C130" s="1"/>
  <c r="C131" s="1"/>
  <c r="C132" s="1"/>
  <c r="C133" s="1"/>
  <c r="C134" s="1"/>
  <c r="C135" s="1"/>
  <c r="C136" s="1"/>
  <c r="C137" s="1"/>
  <c r="C138" s="1"/>
  <c r="C139" s="1"/>
  <c r="C140" s="1"/>
  <c r="C141" s="1"/>
  <c r="C142" s="1"/>
  <c r="C143" s="1"/>
  <c r="C144" s="1"/>
  <c r="C145" s="1"/>
  <c r="C146" s="1"/>
  <c r="C147" s="1"/>
  <c r="C148" s="1"/>
  <c r="C149" s="1"/>
  <c r="C150" s="1"/>
  <c r="C151" s="1"/>
  <c r="C152" s="1"/>
  <c r="C153" s="1"/>
  <c r="C154" s="1"/>
  <c r="C155" s="1"/>
  <c r="C156" s="1"/>
  <c r="C157" s="1"/>
  <c r="C158" s="1"/>
  <c r="C159" s="1"/>
  <c r="C160" s="1"/>
  <c r="C161" s="1"/>
  <c r="C162" s="1"/>
  <c r="C163" s="1"/>
  <c r="C164" s="1"/>
  <c r="C165" s="1"/>
  <c r="C166" s="1"/>
  <c r="C167" s="1"/>
  <c r="C168" s="1"/>
  <c r="C169" s="1"/>
  <c r="C170" s="1"/>
  <c r="C171" s="1"/>
  <c r="C172" s="1"/>
  <c r="C173" s="1"/>
  <c r="C174" s="1"/>
  <c r="C175" s="1"/>
  <c r="C176" s="1"/>
  <c r="C177" s="1"/>
  <c r="C178" s="1"/>
  <c r="C179" s="1"/>
  <c r="C180" s="1"/>
  <c r="C181" s="1"/>
  <c r="C182" s="1"/>
  <c r="C183" s="1"/>
  <c r="C184" s="1"/>
  <c r="C24"/>
  <c r="C25" s="1"/>
  <c r="C26" s="1"/>
  <c r="C27" s="1"/>
  <c r="C28" s="1"/>
  <c r="C29" s="1"/>
  <c r="C30" s="1"/>
  <c r="C31" s="1"/>
  <c r="C32" s="1"/>
  <c r="C33" s="1"/>
  <c r="C34" s="1"/>
  <c r="C35" s="1"/>
  <c r="C36" s="1"/>
  <c r="C4"/>
  <c r="C5" s="1"/>
  <c r="C6" s="1"/>
  <c r="C7" s="1"/>
  <c r="C8" s="1"/>
  <c r="C9" s="1"/>
  <c r="C10" s="1"/>
  <c r="C11" s="1"/>
  <c r="C12" s="1"/>
  <c r="C13" s="1"/>
  <c r="C14" s="1"/>
  <c r="C15" s="1"/>
  <c r="C16" s="1"/>
  <c r="C17" s="1"/>
  <c r="C18" s="1"/>
  <c r="C19" s="1"/>
  <c r="C20" s="1"/>
  <c r="C21" s="1"/>
  <c r="C22" s="1"/>
  <c r="C23" s="1"/>
  <c r="C3"/>
  <c r="H113" i="1" l="1"/>
  <c r="H114" s="1"/>
  <c r="I108"/>
  <c r="B112"/>
  <c r="B110"/>
  <c r="B109"/>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4"/>
  <c r="F68"/>
  <c r="F64"/>
  <c r="F65"/>
  <c r="F66"/>
  <c r="F67"/>
  <c r="F62"/>
  <c r="F63"/>
  <c r="F58"/>
  <c r="F59"/>
  <c r="F60"/>
  <c r="F61"/>
  <c r="F51"/>
  <c r="F52"/>
  <c r="F53"/>
  <c r="F54"/>
  <c r="F55"/>
  <c r="F56"/>
  <c r="F57"/>
  <c r="F45"/>
  <c r="F46"/>
  <c r="F47"/>
  <c r="F48"/>
  <c r="F49"/>
  <c r="F50"/>
  <c r="F42"/>
  <c r="F43"/>
  <c r="F44"/>
  <c r="F31"/>
  <c r="F32"/>
  <c r="F33"/>
  <c r="F34"/>
  <c r="F35"/>
  <c r="F36"/>
  <c r="F37"/>
  <c r="F38"/>
  <c r="F39"/>
  <c r="F40"/>
  <c r="F41"/>
  <c r="F25"/>
  <c r="F26"/>
  <c r="F27"/>
  <c r="F28"/>
  <c r="F29"/>
  <c r="F30"/>
  <c r="F20"/>
  <c r="F21"/>
  <c r="F22"/>
  <c r="F23"/>
  <c r="F24"/>
  <c r="F14"/>
  <c r="F15"/>
  <c r="F16"/>
  <c r="F17"/>
  <c r="F18"/>
  <c r="F19"/>
  <c r="F4"/>
  <c r="F5"/>
  <c r="F6"/>
  <c r="F7"/>
  <c r="F8"/>
  <c r="F9"/>
  <c r="F10"/>
  <c r="F11"/>
  <c r="F12"/>
  <c r="F13"/>
  <c r="F3"/>
</calcChain>
</file>

<file path=xl/sharedStrings.xml><?xml version="1.0" encoding="utf-8"?>
<sst xmlns="http://schemas.openxmlformats.org/spreadsheetml/2006/main" count="124" uniqueCount="109">
  <si>
    <t>year,mean,unc</t>
  </si>
  <si>
    <t>1959,315.98,0.12</t>
  </si>
  <si>
    <t>1960,316.91,0.12</t>
  </si>
  <si>
    <t>1961,317.64,0.12</t>
  </si>
  <si>
    <t>1962,318.45,0.12</t>
  </si>
  <si>
    <t>1963,318.99,0.12</t>
  </si>
  <si>
    <t>1964,319.62,0.12</t>
  </si>
  <si>
    <t>1965,320.04,0.12</t>
  </si>
  <si>
    <t>1966,321.37,0.12</t>
  </si>
  <si>
    <t>1967,322.18,0.12</t>
  </si>
  <si>
    <t>1968,323.05,0.12</t>
  </si>
  <si>
    <t>1969,324.62,0.12</t>
  </si>
  <si>
    <t>1970,325.68,0.12</t>
  </si>
  <si>
    <t>1971,326.32,0.12</t>
  </si>
  <si>
    <t>1972,327.46,0.12</t>
  </si>
  <si>
    <t>1973,329.68,0.12</t>
  </si>
  <si>
    <t>1974,330.19,0.12</t>
  </si>
  <si>
    <t>1975,331.13,0.12</t>
  </si>
  <si>
    <t>1976,332.03,0.12</t>
  </si>
  <si>
    <t>1977,333.84,0.12</t>
  </si>
  <si>
    <t>1978,335.41,0.12</t>
  </si>
  <si>
    <t>1979,336.84,0.12</t>
  </si>
  <si>
    <t>1980,338.76,0.12</t>
  </si>
  <si>
    <t>1981,340.12,0.12</t>
  </si>
  <si>
    <t>1982,341.48,0.12</t>
  </si>
  <si>
    <t>1983,343.15,0.12</t>
  </si>
  <si>
    <t>1984,344.87,0.12</t>
  </si>
  <si>
    <t>1985,346.35,0.12</t>
  </si>
  <si>
    <t>1986,347.61,0.12</t>
  </si>
  <si>
    <t>1987,349.31,0.12</t>
  </si>
  <si>
    <t>1988,351.69,0.12</t>
  </si>
  <si>
    <t>1989,353.20,0.12</t>
  </si>
  <si>
    <t>1990,354.45,0.12</t>
  </si>
  <si>
    <t>1991,355.70,0.12</t>
  </si>
  <si>
    <t>1992,356.54,0.12</t>
  </si>
  <si>
    <t>1993,357.21,0.12</t>
  </si>
  <si>
    <t>1994,358.96,0.12</t>
  </si>
  <si>
    <t>1995,360.97,0.12</t>
  </si>
  <si>
    <t>1996,362.74,0.12</t>
  </si>
  <si>
    <t>1997,363.88,0.12</t>
  </si>
  <si>
    <t>1998,366.84,0.12</t>
  </si>
  <si>
    <t>1999,368.54,0.12</t>
  </si>
  <si>
    <t>2000,369.71,0.12</t>
  </si>
  <si>
    <t>2001,371.32,0.12</t>
  </si>
  <si>
    <t>2002,373.45,0.12</t>
  </si>
  <si>
    <t>2003,375.98,0.12</t>
  </si>
  <si>
    <t>2004,377.70,0.12</t>
  </si>
  <si>
    <t>2005,379.98,0.12</t>
  </si>
  <si>
    <t>2006,382.09,0.12</t>
  </si>
  <si>
    <t>2007,384.02,0.12</t>
  </si>
  <si>
    <t>2008,385.83,0.12</t>
  </si>
  <si>
    <t>2009,387.64,0.12</t>
  </si>
  <si>
    <t>2010,390.10,0.12</t>
  </si>
  <si>
    <t>2011,391.85,0.12</t>
  </si>
  <si>
    <t>2012,394.06,0.12</t>
  </si>
  <si>
    <t>2013,396.74,0.12</t>
  </si>
  <si>
    <t>2014,398.81,0.12</t>
  </si>
  <si>
    <t>2015,401.01,0.12</t>
  </si>
  <si>
    <t>2016,404.41,0.12</t>
  </si>
  <si>
    <t>2017,406.76,0.12</t>
  </si>
  <si>
    <t>2018,408.72,0.12</t>
  </si>
  <si>
    <t>2019,411.65,0.12</t>
  </si>
  <si>
    <t>2020,414.21,0.12</t>
  </si>
  <si>
    <t>2021,416.41,0.12</t>
  </si>
  <si>
    <t>2022,418.53,0.12</t>
  </si>
  <si>
    <t>2023,421.08,0.12</t>
  </si>
  <si>
    <t>2024,424.61,0.12</t>
  </si>
  <si>
    <t>ppm</t>
  </si>
  <si>
    <r>
      <t xml:space="preserve">V důsledku toho předpovídáme, že roční průměrná koncentrace CO </t>
    </r>
    <r>
      <rPr>
        <vertAlign val="subscript"/>
        <sz val="11"/>
        <color theme="1"/>
        <rFont val="Calibri"/>
        <family val="2"/>
        <charset val="238"/>
        <scheme val="minor"/>
      </rPr>
      <t>2</t>
    </r>
    <r>
      <rPr>
        <sz val="11"/>
        <color theme="1"/>
        <rFont val="Calibri"/>
        <family val="2"/>
        <charset val="238"/>
        <scheme val="minor"/>
      </rPr>
      <t xml:space="preserve"> na veletrhu Mauna Loa bude 426,6 ± 0,6 ppm (obrázek 1</t>
    </r>
  </si>
  <si>
    <t>rok</t>
  </si>
  <si>
    <t>rozdíl roční</t>
  </si>
  <si>
    <t>blok pro graf</t>
  </si>
  <si>
    <t>Průměrná roční teplota ČR [°C]</t>
  </si>
  <si>
    <t>Mauna Loa ppm CO2</t>
  </si>
  <si>
    <t>ppm CO2</t>
  </si>
  <si>
    <t>ppmCO2</t>
  </si>
  <si>
    <t>poměr ppm CO2</t>
  </si>
  <si>
    <t>ln ( logaritmus přirozená poměru ppm CO2</t>
  </si>
  <si>
    <t>konstanta vzorce po výpočet  IR pohlcování CO2</t>
  </si>
  <si>
    <r>
      <t>(</t>
    </r>
    <r>
      <rPr>
        <sz val="11"/>
        <color rgb="FF000000"/>
        <rFont val="Symbol"/>
        <family val="1"/>
        <charset val="2"/>
      </rPr>
      <t>D</t>
    </r>
    <r>
      <rPr>
        <b/>
        <sz val="11"/>
        <color rgb="FF000000"/>
        <rFont val="Calibri"/>
        <family val="2"/>
        <charset val="238"/>
        <scheme val="minor"/>
      </rPr>
      <t>) F[W/m2]</t>
    </r>
  </si>
  <si>
    <t>Zaokrouhlíme na 1,5 W/m2</t>
  </si>
  <si>
    <t xml:space="preserve"> =T^4</t>
  </si>
  <si>
    <t>Tuto teplotu převedeme na vyzařování</t>
  </si>
  <si>
    <t>K této hodnotě přičteme 1,5 W/m2 vyvolané pohlcením IR oxidem uhličitým</t>
  </si>
  <si>
    <t>F´[W/m2]=</t>
  </si>
  <si>
    <t>Z tohoto celkového pohlcování IR záření vypočteme teplotu</t>
  </si>
  <si>
    <t xml:space="preserve"> = T</t>
  </si>
  <si>
    <t>Boltzmann. konst</t>
  </si>
  <si>
    <t>F´=(5,67E-8)*279,95^4</t>
  </si>
  <si>
    <t>F =348,26 + 1,5 = 349,76 [W/m2]</t>
  </si>
  <si>
    <t xml:space="preserve">349,76 =(5,67E-8)*T^4 </t>
  </si>
  <si>
    <r>
      <rPr>
        <b/>
        <sz val="16"/>
        <color theme="1"/>
        <rFont val="Symbol"/>
        <family val="1"/>
        <charset val="2"/>
      </rPr>
      <t>D</t>
    </r>
    <r>
      <rPr>
        <b/>
        <sz val="16"/>
        <color theme="1"/>
        <rFont val="Calibri"/>
        <family val="2"/>
        <charset val="238"/>
        <scheme val="minor"/>
      </rPr>
      <t>T =280,25 - 279,95 = 0,3 K = 0,3°C</t>
    </r>
  </si>
  <si>
    <r>
      <t>Výchozí teplotu z trendu 6,8°C převedeme na kelviny =</t>
    </r>
    <r>
      <rPr>
        <b/>
        <sz val="11"/>
        <color theme="1"/>
        <rFont val="Calibri"/>
        <family val="2"/>
        <charset val="238"/>
        <scheme val="minor"/>
      </rPr>
      <t xml:space="preserve"> 279,95 [K]</t>
    </r>
  </si>
  <si>
    <t>teplota °C</t>
  </si>
  <si>
    <t>2014</t>
  </si>
  <si>
    <t>2016</t>
  </si>
  <si>
    <t>2017</t>
  </si>
  <si>
    <t>2018</t>
  </si>
  <si>
    <t>Zaokrouhlíme na 2,23 W/m2</t>
  </si>
  <si>
    <r>
      <t>Výchozí teplotu z trendu 10,2°C převedeme na kelviny =</t>
    </r>
    <r>
      <rPr>
        <b/>
        <sz val="11"/>
        <color theme="1"/>
        <rFont val="Calibri"/>
        <family val="2"/>
        <charset val="238"/>
        <scheme val="minor"/>
      </rPr>
      <t xml:space="preserve"> 283,35 [K]</t>
    </r>
  </si>
  <si>
    <t>F´=(5,67E-8)*283,35^4</t>
  </si>
  <si>
    <t>K této hodnotě přičteme 2,23 W/m2 vyvolané pohlcením IR oxidem uhličitým</t>
  </si>
  <si>
    <t>F =365,49 + 2,23 =  367,72[W/m2]</t>
  </si>
  <si>
    <t xml:space="preserve">367,72 =(5,67E-8)*T^4 </t>
  </si>
  <si>
    <r>
      <rPr>
        <b/>
        <sz val="16"/>
        <color theme="1"/>
        <rFont val="Symbol"/>
        <family val="1"/>
        <charset val="2"/>
      </rPr>
      <t>D</t>
    </r>
    <r>
      <rPr>
        <b/>
        <sz val="16"/>
        <color theme="1"/>
        <rFont val="Calibri"/>
        <family val="2"/>
        <charset val="238"/>
        <scheme val="minor"/>
      </rPr>
      <t>T =283,78 - 283,35 = 0,43 °C</t>
    </r>
  </si>
  <si>
    <r>
      <t xml:space="preserve"> F[W/m2=(5,67E-8)*T</t>
    </r>
    <r>
      <rPr>
        <sz val="11"/>
        <color rgb="FF000000"/>
        <rFont val="Calibri"/>
        <family val="2"/>
        <charset val="238"/>
        <scheme val="minor"/>
      </rPr>
      <t xml:space="preserve">^4  </t>
    </r>
  </si>
  <si>
    <t>( Stefan- Bolztmannův zákon</t>
  </si>
  <si>
    <t>koeficient ppmCO2/teplota</t>
  </si>
  <si>
    <t>průměr</t>
  </si>
</sst>
</file>

<file path=xl/styles.xml><?xml version="1.0" encoding="utf-8"?>
<styleSheet xmlns="http://schemas.openxmlformats.org/spreadsheetml/2006/main">
  <numFmts count="3">
    <numFmt numFmtId="164" formatCode="0.0"/>
    <numFmt numFmtId="165" formatCode="0.0000"/>
    <numFmt numFmtId="166" formatCode="0.00000000000000000"/>
  </numFmts>
  <fonts count="3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vertAlign val="subscript"/>
      <sz val="11"/>
      <color theme="1"/>
      <name val="Calibri"/>
      <family val="2"/>
      <charset val="238"/>
      <scheme val="minor"/>
    </font>
    <font>
      <u/>
      <sz val="11"/>
      <color theme="10"/>
      <name val="Calibri"/>
      <family val="2"/>
      <charset val="238"/>
    </font>
    <font>
      <sz val="11"/>
      <color theme="1"/>
      <name val="Times New Roman"/>
      <family val="1"/>
      <charset val="238"/>
    </font>
    <font>
      <b/>
      <sz val="11"/>
      <color rgb="FF000000"/>
      <name val="Calibri"/>
      <family val="2"/>
      <charset val="238"/>
      <scheme val="minor"/>
    </font>
    <font>
      <sz val="11"/>
      <color rgb="FF000000"/>
      <name val="Symbol"/>
      <family val="1"/>
      <charset val="2"/>
    </font>
    <font>
      <b/>
      <sz val="12"/>
      <color theme="1"/>
      <name val="Calibri"/>
      <family val="2"/>
      <charset val="238"/>
      <scheme val="minor"/>
    </font>
    <font>
      <sz val="11"/>
      <color rgb="FF000000"/>
      <name val="Calibri"/>
      <family val="2"/>
      <charset val="238"/>
      <scheme val="minor"/>
    </font>
    <font>
      <b/>
      <sz val="14"/>
      <color theme="1"/>
      <name val="Calibri"/>
      <family val="2"/>
      <charset val="238"/>
      <scheme val="minor"/>
    </font>
    <font>
      <b/>
      <sz val="16"/>
      <color theme="1"/>
      <name val="Calibri"/>
      <family val="2"/>
      <charset val="238"/>
      <scheme val="minor"/>
    </font>
    <font>
      <b/>
      <sz val="16"/>
      <color theme="1"/>
      <name val="Symbol"/>
      <family val="1"/>
      <charset val="2"/>
    </font>
    <font>
      <sz val="10"/>
      <name val="Arial"/>
      <family val="2"/>
      <charset val="238"/>
    </font>
    <font>
      <sz val="10.5"/>
      <name val="Arial"/>
      <family val="2"/>
      <charset val="238"/>
    </font>
    <font>
      <sz val="9"/>
      <name val="Arial"/>
      <family val="2"/>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alignment vertical="top"/>
      <protection locked="0"/>
    </xf>
  </cellStyleXfs>
  <cellXfs count="29">
    <xf numFmtId="0" fontId="0" fillId="0" borderId="0" xfId="0"/>
    <xf numFmtId="2" fontId="0" fillId="0" borderId="0" xfId="0" applyNumberFormat="1"/>
    <xf numFmtId="2" fontId="14" fillId="0" borderId="0" xfId="0" applyNumberFormat="1" applyFont="1"/>
    <xf numFmtId="1" fontId="0" fillId="0" borderId="0" xfId="0" applyNumberFormat="1"/>
    <xf numFmtId="0" fontId="0" fillId="0" borderId="0" xfId="0" applyAlignment="1">
      <alignment horizontal="right"/>
    </xf>
    <xf numFmtId="0" fontId="19" fillId="0" borderId="0" xfId="42" applyAlignment="1" applyProtection="1"/>
    <xf numFmtId="0" fontId="0" fillId="33" borderId="0" xfId="0" applyFill="1"/>
    <xf numFmtId="0" fontId="20" fillId="33" borderId="10" xfId="0" applyFont="1" applyFill="1" applyBorder="1" applyAlignment="1">
      <alignment horizontal="left" wrapText="1"/>
    </xf>
    <xf numFmtId="0" fontId="20" fillId="33" borderId="10" xfId="0" applyFont="1" applyFill="1" applyBorder="1" applyAlignment="1">
      <alignment horizontal="center" wrapText="1"/>
    </xf>
    <xf numFmtId="164" fontId="20" fillId="33" borderId="10" xfId="0" applyNumberFormat="1" applyFont="1" applyFill="1" applyBorder="1" applyAlignment="1">
      <alignment horizontal="right" wrapText="1"/>
    </xf>
    <xf numFmtId="0" fontId="0" fillId="33" borderId="10" xfId="0" applyFill="1" applyBorder="1"/>
    <xf numFmtId="11" fontId="0" fillId="0" borderId="0" xfId="0" applyNumberFormat="1"/>
    <xf numFmtId="0" fontId="21" fillId="0" borderId="0" xfId="0" applyFont="1"/>
    <xf numFmtId="165" fontId="0" fillId="0" borderId="0" xfId="0" applyNumberFormat="1"/>
    <xf numFmtId="0" fontId="16" fillId="0" borderId="0" xfId="0" applyFont="1"/>
    <xf numFmtId="0" fontId="23" fillId="0" borderId="0" xfId="0" applyFont="1"/>
    <xf numFmtId="0" fontId="25" fillId="0" borderId="0" xfId="0" applyFont="1"/>
    <xf numFmtId="0" fontId="26" fillId="33" borderId="0" xfId="0" applyFont="1" applyFill="1"/>
    <xf numFmtId="164" fontId="0" fillId="0" borderId="0" xfId="0" applyNumberFormat="1"/>
    <xf numFmtId="49" fontId="0" fillId="34" borderId="10" xfId="0" applyNumberFormat="1" applyFill="1" applyBorder="1"/>
    <xf numFmtId="164" fontId="28" fillId="34" borderId="10" xfId="0" applyNumberFormat="1" applyFont="1" applyFill="1" applyBorder="1"/>
    <xf numFmtId="164" fontId="29" fillId="34" borderId="10" xfId="0" applyNumberFormat="1" applyFont="1" applyFill="1" applyBorder="1" applyAlignment="1">
      <alignment horizontal="right" wrapText="1"/>
    </xf>
    <xf numFmtId="164" fontId="0" fillId="34" borderId="10" xfId="0" applyNumberFormat="1" applyFill="1" applyBorder="1"/>
    <xf numFmtId="0" fontId="30" fillId="34" borderId="10" xfId="0" applyFont="1" applyFill="1" applyBorder="1" applyAlignment="1">
      <alignment horizontal="right" vertical="top" wrapText="1"/>
    </xf>
    <xf numFmtId="0" fontId="0" fillId="34" borderId="10" xfId="0" applyFill="1" applyBorder="1" applyAlignment="1">
      <alignment horizontal="left"/>
    </xf>
    <xf numFmtId="164" fontId="16" fillId="0" borderId="0" xfId="0" applyNumberFormat="1" applyFont="1"/>
    <xf numFmtId="166" fontId="0" fillId="0" borderId="0" xfId="0" applyNumberFormat="1"/>
    <xf numFmtId="0" fontId="0" fillId="0" borderId="10" xfId="0" applyFill="1" applyBorder="1"/>
    <xf numFmtId="164" fontId="0" fillId="0" borderId="10" xfId="0" applyNumberFormat="1" applyFill="1" applyBorder="1"/>
  </cellXfs>
  <cellStyles count="43">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Hypertextový odkaz" xfId="42" builtinId="8"/>
    <cellStyle name="Chybně" xfId="7" builtinId="27"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5.7281073398759277E-2"/>
          <c:y val="5.1400554097404488E-2"/>
          <c:w val="0.84375258481911319"/>
          <c:h val="0.79523549139690852"/>
        </c:manualLayout>
      </c:layout>
      <c:lineChart>
        <c:grouping val="standard"/>
        <c:ser>
          <c:idx val="0"/>
          <c:order val="0"/>
          <c:tx>
            <c:strRef>
              <c:f>'Mauna Loa  a teploty ČR'!$I$3</c:f>
              <c:strCache>
                <c:ptCount val="1"/>
                <c:pt idx="0">
                  <c:v>Průměrná roční teplota ČR [°C]</c:v>
                </c:pt>
              </c:strCache>
            </c:strRef>
          </c:tx>
          <c:spPr>
            <a:ln>
              <a:solidFill>
                <a:srgbClr val="C00000"/>
              </a:solidFill>
            </a:ln>
          </c:spPr>
          <c:marker>
            <c:symbol val="none"/>
          </c:marker>
          <c:trendline>
            <c:spPr>
              <a:ln w="19050">
                <a:solidFill>
                  <a:srgbClr val="C00000"/>
                </a:solidFill>
                <a:prstDash val="dash"/>
              </a:ln>
            </c:spPr>
            <c:trendlineType val="linear"/>
            <c:dispEq val="1"/>
            <c:trendlineLbl>
              <c:layout>
                <c:manualLayout>
                  <c:x val="-2.8690933423776085E-2"/>
                  <c:y val="0.43817253064885925"/>
                </c:manualLayout>
              </c:layout>
              <c:tx>
                <c:rich>
                  <a:bodyPr/>
                  <a:lstStyle/>
                  <a:p>
                    <a:pPr>
                      <a:defRPr sz="2000"/>
                    </a:pPr>
                    <a:r>
                      <a:rPr lang="en-US" sz="1600" b="1" baseline="0">
                        <a:solidFill>
                          <a:srgbClr val="C00000"/>
                        </a:solidFill>
                      </a:rPr>
                      <a:t>y = 0,0365x + 6,7487</a:t>
                    </a:r>
                    <a:endParaRPr lang="en-US" sz="1600" b="1">
                      <a:solidFill>
                        <a:srgbClr val="C00000"/>
                      </a:solidFill>
                    </a:endParaRPr>
                  </a:p>
                </c:rich>
              </c:tx>
              <c:numFmt formatCode="General" sourceLinked="0"/>
            </c:trendlineLbl>
          </c:trendline>
          <c:cat>
            <c:numRef>
              <c:f>'Mauna Loa  a teploty ČR'!$H$4:$H$67</c:f>
              <c:numCache>
                <c:formatCode>General</c:formatCode>
                <c:ptCount val="64"/>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numCache>
            </c:numRef>
          </c:cat>
          <c:val>
            <c:numRef>
              <c:f>'Mauna Loa  a teploty ČR'!$I$4:$I$67</c:f>
              <c:numCache>
                <c:formatCode>0.0</c:formatCode>
                <c:ptCount val="64"/>
                <c:pt idx="0">
                  <c:v>7.9</c:v>
                </c:pt>
                <c:pt idx="1">
                  <c:v>6.3</c:v>
                </c:pt>
                <c:pt idx="2">
                  <c:v>6.5</c:v>
                </c:pt>
                <c:pt idx="3">
                  <c:v>7</c:v>
                </c:pt>
                <c:pt idx="4">
                  <c:v>6.4</c:v>
                </c:pt>
                <c:pt idx="5">
                  <c:v>7.9</c:v>
                </c:pt>
                <c:pt idx="6">
                  <c:v>8</c:v>
                </c:pt>
                <c:pt idx="7">
                  <c:v>7.3</c:v>
                </c:pt>
                <c:pt idx="8">
                  <c:v>6.9</c:v>
                </c:pt>
                <c:pt idx="9">
                  <c:v>6.9</c:v>
                </c:pt>
                <c:pt idx="10">
                  <c:v>7.5</c:v>
                </c:pt>
                <c:pt idx="11">
                  <c:v>7.2</c:v>
                </c:pt>
                <c:pt idx="12">
                  <c:v>7.2</c:v>
                </c:pt>
                <c:pt idx="13">
                  <c:v>8</c:v>
                </c:pt>
                <c:pt idx="14">
                  <c:v>8</c:v>
                </c:pt>
                <c:pt idx="15">
                  <c:v>7.3</c:v>
                </c:pt>
                <c:pt idx="16">
                  <c:v>7.6</c:v>
                </c:pt>
                <c:pt idx="17">
                  <c:v>6.8</c:v>
                </c:pt>
                <c:pt idx="18">
                  <c:v>7.2</c:v>
                </c:pt>
                <c:pt idx="19">
                  <c:v>6.3</c:v>
                </c:pt>
                <c:pt idx="20">
                  <c:v>7.5</c:v>
                </c:pt>
                <c:pt idx="21">
                  <c:v>7.8</c:v>
                </c:pt>
                <c:pt idx="22">
                  <c:v>8.1999999999999993</c:v>
                </c:pt>
                <c:pt idx="23">
                  <c:v>7</c:v>
                </c:pt>
                <c:pt idx="24">
                  <c:v>6.5</c:v>
                </c:pt>
                <c:pt idx="25">
                  <c:v>7.2</c:v>
                </c:pt>
                <c:pt idx="26">
                  <c:v>6.6</c:v>
                </c:pt>
                <c:pt idx="27">
                  <c:v>8</c:v>
                </c:pt>
                <c:pt idx="28">
                  <c:v>8.4</c:v>
                </c:pt>
                <c:pt idx="29">
                  <c:v>8.4</c:v>
                </c:pt>
                <c:pt idx="30">
                  <c:v>7.2</c:v>
                </c:pt>
                <c:pt idx="31">
                  <c:v>8.6</c:v>
                </c:pt>
                <c:pt idx="32">
                  <c:v>7.6</c:v>
                </c:pt>
                <c:pt idx="33">
                  <c:v>8.9</c:v>
                </c:pt>
                <c:pt idx="34">
                  <c:v>7.9</c:v>
                </c:pt>
                <c:pt idx="35">
                  <c:v>6.3</c:v>
                </c:pt>
                <c:pt idx="36">
                  <c:v>7.6</c:v>
                </c:pt>
                <c:pt idx="37">
                  <c:v>8.1999999999999993</c:v>
                </c:pt>
                <c:pt idx="38">
                  <c:v>8.4</c:v>
                </c:pt>
                <c:pt idx="39">
                  <c:v>9.1</c:v>
                </c:pt>
                <c:pt idx="40">
                  <c:v>7.8</c:v>
                </c:pt>
                <c:pt idx="41">
                  <c:v>8.6999999999999993</c:v>
                </c:pt>
                <c:pt idx="42">
                  <c:v>8.1999999999999993</c:v>
                </c:pt>
                <c:pt idx="43">
                  <c:v>7.8</c:v>
                </c:pt>
                <c:pt idx="44">
                  <c:v>7.7</c:v>
                </c:pt>
                <c:pt idx="45">
                  <c:v>8.1999999999999993</c:v>
                </c:pt>
                <c:pt idx="46">
                  <c:v>9.1</c:v>
                </c:pt>
                <c:pt idx="47">
                  <c:v>8.9</c:v>
                </c:pt>
                <c:pt idx="48">
                  <c:v>8.4</c:v>
                </c:pt>
                <c:pt idx="49">
                  <c:v>7.2</c:v>
                </c:pt>
                <c:pt idx="50">
                  <c:v>8.5</c:v>
                </c:pt>
                <c:pt idx="51">
                  <c:v>8.3000000000000007</c:v>
                </c:pt>
                <c:pt idx="52">
                  <c:v>7.9</c:v>
                </c:pt>
                <c:pt idx="53">
                  <c:v>9.4</c:v>
                </c:pt>
                <c:pt idx="54">
                  <c:v>9.4</c:v>
                </c:pt>
                <c:pt idx="55">
                  <c:v>8.6999999999999993</c:v>
                </c:pt>
                <c:pt idx="56">
                  <c:v>8.6</c:v>
                </c:pt>
                <c:pt idx="57">
                  <c:v>9.6</c:v>
                </c:pt>
                <c:pt idx="58">
                  <c:v>9.5</c:v>
                </c:pt>
                <c:pt idx="59">
                  <c:v>9.1</c:v>
                </c:pt>
                <c:pt idx="60">
                  <c:v>8</c:v>
                </c:pt>
                <c:pt idx="61">
                  <c:v>9.1999999999999993</c:v>
                </c:pt>
                <c:pt idx="62">
                  <c:v>9.6999999999999993</c:v>
                </c:pt>
                <c:pt idx="63">
                  <c:v>10.3</c:v>
                </c:pt>
              </c:numCache>
            </c:numRef>
          </c:val>
        </c:ser>
        <c:marker val="1"/>
        <c:axId val="133666688"/>
        <c:axId val="133668224"/>
      </c:lineChart>
      <c:lineChart>
        <c:grouping val="standard"/>
        <c:ser>
          <c:idx val="1"/>
          <c:order val="1"/>
          <c:tx>
            <c:strRef>
              <c:f>'Mauna Loa  a teploty ČR'!$J$3</c:f>
              <c:strCache>
                <c:ptCount val="1"/>
                <c:pt idx="0">
                  <c:v>Mauna Loa ppm CO2</c:v>
                </c:pt>
              </c:strCache>
            </c:strRef>
          </c:tx>
          <c:spPr>
            <a:ln>
              <a:solidFill>
                <a:schemeClr val="tx2"/>
              </a:solidFill>
            </a:ln>
          </c:spPr>
          <c:marker>
            <c:symbol val="none"/>
          </c:marker>
          <c:trendline>
            <c:spPr>
              <a:ln w="25400">
                <a:solidFill>
                  <a:schemeClr val="tx2"/>
                </a:solidFill>
                <a:prstDash val="dash"/>
              </a:ln>
            </c:spPr>
            <c:trendlineType val="linear"/>
            <c:dispEq val="1"/>
            <c:trendlineLbl>
              <c:layout>
                <c:manualLayout>
                  <c:x val="-0.23241619535625602"/>
                  <c:y val="-1.1142978172032301E-2"/>
                </c:manualLayout>
              </c:layout>
              <c:tx>
                <c:rich>
                  <a:bodyPr/>
                  <a:lstStyle/>
                  <a:p>
                    <a:pPr>
                      <a:defRPr sz="1600" b="1"/>
                    </a:pPr>
                    <a:r>
                      <a:rPr lang="en-US" baseline="0">
                        <a:solidFill>
                          <a:schemeClr val="tx2"/>
                        </a:solidFill>
                      </a:rPr>
                      <a:t>y = 1,6836x + 306,89</a:t>
                    </a:r>
                    <a:endParaRPr lang="en-US">
                      <a:solidFill>
                        <a:schemeClr val="tx2"/>
                      </a:solidFill>
                    </a:endParaRPr>
                  </a:p>
                </c:rich>
              </c:tx>
              <c:numFmt formatCode="General" sourceLinked="0"/>
            </c:trendlineLbl>
          </c:trendline>
          <c:cat>
            <c:numRef>
              <c:f>'Mauna Loa  a teploty ČR'!$H$4:$H$67</c:f>
              <c:numCache>
                <c:formatCode>General</c:formatCode>
                <c:ptCount val="64"/>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numCache>
            </c:numRef>
          </c:cat>
          <c:val>
            <c:numRef>
              <c:f>'Mauna Loa  a teploty ČR'!$J$4:$J$67</c:f>
              <c:numCache>
                <c:formatCode>General</c:formatCode>
                <c:ptCount val="64"/>
                <c:pt idx="0">
                  <c:v>317.64</c:v>
                </c:pt>
                <c:pt idx="1">
                  <c:v>318.45</c:v>
                </c:pt>
                <c:pt idx="2">
                  <c:v>318.99</c:v>
                </c:pt>
                <c:pt idx="3">
                  <c:v>319.62</c:v>
                </c:pt>
                <c:pt idx="4">
                  <c:v>320.04000000000002</c:v>
                </c:pt>
                <c:pt idx="5">
                  <c:v>321.37</c:v>
                </c:pt>
                <c:pt idx="6">
                  <c:v>322.18</c:v>
                </c:pt>
                <c:pt idx="7">
                  <c:v>323.05</c:v>
                </c:pt>
                <c:pt idx="8">
                  <c:v>324.62</c:v>
                </c:pt>
                <c:pt idx="9">
                  <c:v>325.68</c:v>
                </c:pt>
                <c:pt idx="10">
                  <c:v>326.32</c:v>
                </c:pt>
                <c:pt idx="11">
                  <c:v>327.45999999999998</c:v>
                </c:pt>
                <c:pt idx="12">
                  <c:v>329.68</c:v>
                </c:pt>
                <c:pt idx="13">
                  <c:v>330.19</c:v>
                </c:pt>
                <c:pt idx="14">
                  <c:v>331.13</c:v>
                </c:pt>
                <c:pt idx="15">
                  <c:v>332.03</c:v>
                </c:pt>
                <c:pt idx="16">
                  <c:v>333.84</c:v>
                </c:pt>
                <c:pt idx="17">
                  <c:v>335.41</c:v>
                </c:pt>
                <c:pt idx="18">
                  <c:v>336.84</c:v>
                </c:pt>
                <c:pt idx="19">
                  <c:v>338.76</c:v>
                </c:pt>
                <c:pt idx="20">
                  <c:v>340.12</c:v>
                </c:pt>
                <c:pt idx="21">
                  <c:v>341.48</c:v>
                </c:pt>
                <c:pt idx="22">
                  <c:v>343.15</c:v>
                </c:pt>
                <c:pt idx="23">
                  <c:v>344.87</c:v>
                </c:pt>
                <c:pt idx="24">
                  <c:v>346.35</c:v>
                </c:pt>
                <c:pt idx="25">
                  <c:v>347.61</c:v>
                </c:pt>
                <c:pt idx="26">
                  <c:v>349.31</c:v>
                </c:pt>
                <c:pt idx="27">
                  <c:v>351.69</c:v>
                </c:pt>
                <c:pt idx="28">
                  <c:v>353.2</c:v>
                </c:pt>
                <c:pt idx="29">
                  <c:v>354.45</c:v>
                </c:pt>
                <c:pt idx="30">
                  <c:v>355.7</c:v>
                </c:pt>
                <c:pt idx="31">
                  <c:v>356.54</c:v>
                </c:pt>
                <c:pt idx="32">
                  <c:v>357.21</c:v>
                </c:pt>
                <c:pt idx="33">
                  <c:v>358.96</c:v>
                </c:pt>
                <c:pt idx="34">
                  <c:v>360.97</c:v>
                </c:pt>
                <c:pt idx="35">
                  <c:v>362.74</c:v>
                </c:pt>
                <c:pt idx="36">
                  <c:v>363.88</c:v>
                </c:pt>
                <c:pt idx="37">
                  <c:v>366.84</c:v>
                </c:pt>
                <c:pt idx="38">
                  <c:v>368.84</c:v>
                </c:pt>
                <c:pt idx="39">
                  <c:v>369.71</c:v>
                </c:pt>
                <c:pt idx="40">
                  <c:v>371.32</c:v>
                </c:pt>
                <c:pt idx="41">
                  <c:v>373.45</c:v>
                </c:pt>
                <c:pt idx="42">
                  <c:v>375.98</c:v>
                </c:pt>
                <c:pt idx="43">
                  <c:v>377.7</c:v>
                </c:pt>
                <c:pt idx="44">
                  <c:v>379.89</c:v>
                </c:pt>
                <c:pt idx="45">
                  <c:v>382.09</c:v>
                </c:pt>
                <c:pt idx="46">
                  <c:v>384.02</c:v>
                </c:pt>
                <c:pt idx="47">
                  <c:v>385.83</c:v>
                </c:pt>
                <c:pt idx="48">
                  <c:v>387.64</c:v>
                </c:pt>
                <c:pt idx="49">
                  <c:v>390.1</c:v>
                </c:pt>
                <c:pt idx="50">
                  <c:v>391.85</c:v>
                </c:pt>
                <c:pt idx="51">
                  <c:v>394.06</c:v>
                </c:pt>
                <c:pt idx="52">
                  <c:v>396.74</c:v>
                </c:pt>
                <c:pt idx="53">
                  <c:v>398.81</c:v>
                </c:pt>
                <c:pt idx="54">
                  <c:v>400.01</c:v>
                </c:pt>
                <c:pt idx="55">
                  <c:v>404.41</c:v>
                </c:pt>
                <c:pt idx="56">
                  <c:v>406.76</c:v>
                </c:pt>
                <c:pt idx="57">
                  <c:v>408.72</c:v>
                </c:pt>
                <c:pt idx="58">
                  <c:v>411.65</c:v>
                </c:pt>
                <c:pt idx="59">
                  <c:v>414.21</c:v>
                </c:pt>
                <c:pt idx="60">
                  <c:v>416.41</c:v>
                </c:pt>
                <c:pt idx="61">
                  <c:v>418.53</c:v>
                </c:pt>
                <c:pt idx="62">
                  <c:v>421.08</c:v>
                </c:pt>
                <c:pt idx="63">
                  <c:v>424.64</c:v>
                </c:pt>
              </c:numCache>
            </c:numRef>
          </c:val>
        </c:ser>
        <c:marker val="1"/>
        <c:axId val="133503616"/>
        <c:axId val="133502080"/>
      </c:lineChart>
      <c:catAx>
        <c:axId val="133666688"/>
        <c:scaling>
          <c:orientation val="minMax"/>
        </c:scaling>
        <c:axPos val="b"/>
        <c:minorGridlines/>
        <c:numFmt formatCode="General" sourceLinked="1"/>
        <c:tickLblPos val="nextTo"/>
        <c:txPr>
          <a:bodyPr/>
          <a:lstStyle/>
          <a:p>
            <a:pPr>
              <a:defRPr sz="800" b="1" baseline="0"/>
            </a:pPr>
            <a:endParaRPr lang="cs-CZ"/>
          </a:p>
        </c:txPr>
        <c:crossAx val="133668224"/>
        <c:crosses val="autoZero"/>
        <c:auto val="1"/>
        <c:lblAlgn val="ctr"/>
        <c:lblOffset val="100"/>
      </c:catAx>
      <c:valAx>
        <c:axId val="133668224"/>
        <c:scaling>
          <c:orientation val="minMax"/>
          <c:min val="5.5"/>
        </c:scaling>
        <c:axPos val="l"/>
        <c:majorGridlines/>
        <c:minorGridlines/>
        <c:numFmt formatCode="0.0" sourceLinked="1"/>
        <c:tickLblPos val="nextTo"/>
        <c:crossAx val="133666688"/>
        <c:crosses val="autoZero"/>
        <c:crossBetween val="between"/>
        <c:majorUnit val="0.5"/>
        <c:minorUnit val="0.1"/>
      </c:valAx>
      <c:valAx>
        <c:axId val="133502080"/>
        <c:scaling>
          <c:orientation val="minMax"/>
          <c:min val="200"/>
        </c:scaling>
        <c:axPos val="r"/>
        <c:numFmt formatCode="General" sourceLinked="1"/>
        <c:tickLblPos val="nextTo"/>
        <c:crossAx val="133503616"/>
        <c:crosses val="max"/>
        <c:crossBetween val="between"/>
        <c:majorUnit val="10"/>
      </c:valAx>
      <c:catAx>
        <c:axId val="133503616"/>
        <c:scaling>
          <c:orientation val="minMax"/>
        </c:scaling>
        <c:delete val="1"/>
        <c:axPos val="b"/>
        <c:numFmt formatCode="General" sourceLinked="1"/>
        <c:tickLblPos val="none"/>
        <c:crossAx val="133502080"/>
        <c:crosses val="autoZero"/>
        <c:auto val="1"/>
        <c:lblAlgn val="ctr"/>
        <c:lblOffset val="100"/>
      </c:catAx>
    </c:plotArea>
    <c:plotVisOnly val="1"/>
  </c:chart>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4.5278610351153159E-2"/>
          <c:y val="3.7295900416146048E-2"/>
          <c:w val="0.90485214248047274"/>
          <c:h val="0.86370066607621665"/>
        </c:manualLayout>
      </c:layout>
      <c:lineChart>
        <c:grouping val="standard"/>
        <c:ser>
          <c:idx val="1"/>
          <c:order val="1"/>
          <c:tx>
            <c:strRef>
              <c:f>'Klementinum 1770-2024 a ppmCO2'!$C$1</c:f>
              <c:strCache>
                <c:ptCount val="1"/>
                <c:pt idx="0">
                  <c:v>ppm CO2</c:v>
                </c:pt>
              </c:strCache>
            </c:strRef>
          </c:tx>
          <c:spPr>
            <a:ln>
              <a:solidFill>
                <a:schemeClr val="tx2"/>
              </a:solidFill>
            </a:ln>
          </c:spPr>
          <c:marker>
            <c:symbol val="none"/>
          </c:marker>
          <c:trendline>
            <c:spPr>
              <a:ln w="34925">
                <a:prstDash val="dash"/>
              </a:ln>
            </c:spPr>
            <c:trendlineType val="linear"/>
          </c:trendline>
          <c:cat>
            <c:strRef>
              <c:f>'Klementinum 1770-2024 a ppmCO2'!$A$2:$A$256</c:f>
              <c:strCache>
                <c:ptCount val="255"/>
                <c:pt idx="0">
                  <c:v>1770</c:v>
                </c:pt>
                <c:pt idx="1">
                  <c:v>1771</c:v>
                </c:pt>
                <c:pt idx="2">
                  <c:v>1772</c:v>
                </c:pt>
                <c:pt idx="3">
                  <c:v>1773</c:v>
                </c:pt>
                <c:pt idx="4">
                  <c:v>1774</c:v>
                </c:pt>
                <c:pt idx="5">
                  <c:v>1775</c:v>
                </c:pt>
                <c:pt idx="6">
                  <c:v>1776</c:v>
                </c:pt>
                <c:pt idx="7">
                  <c:v>1777</c:v>
                </c:pt>
                <c:pt idx="8">
                  <c:v>1778</c:v>
                </c:pt>
                <c:pt idx="9">
                  <c:v>1779</c:v>
                </c:pt>
                <c:pt idx="10">
                  <c:v>1780</c:v>
                </c:pt>
                <c:pt idx="11">
                  <c:v>1781</c:v>
                </c:pt>
                <c:pt idx="12">
                  <c:v>1782</c:v>
                </c:pt>
                <c:pt idx="13">
                  <c:v>1783</c:v>
                </c:pt>
                <c:pt idx="14">
                  <c:v>1784</c:v>
                </c:pt>
                <c:pt idx="15">
                  <c:v>1785</c:v>
                </c:pt>
                <c:pt idx="16">
                  <c:v>1786</c:v>
                </c:pt>
                <c:pt idx="17">
                  <c:v>1787</c:v>
                </c:pt>
                <c:pt idx="18">
                  <c:v>1788</c:v>
                </c:pt>
                <c:pt idx="19">
                  <c:v>1789</c:v>
                </c:pt>
                <c:pt idx="20">
                  <c:v>1790</c:v>
                </c:pt>
                <c:pt idx="21">
                  <c:v>1791</c:v>
                </c:pt>
                <c:pt idx="22">
                  <c:v>1792</c:v>
                </c:pt>
                <c:pt idx="23">
                  <c:v>1793</c:v>
                </c:pt>
                <c:pt idx="24">
                  <c:v>1794</c:v>
                </c:pt>
                <c:pt idx="25">
                  <c:v>1795</c:v>
                </c:pt>
                <c:pt idx="26">
                  <c:v>1796</c:v>
                </c:pt>
                <c:pt idx="27">
                  <c:v>1797</c:v>
                </c:pt>
                <c:pt idx="28">
                  <c:v>1798</c:v>
                </c:pt>
                <c:pt idx="29">
                  <c:v>1799</c:v>
                </c:pt>
                <c:pt idx="30">
                  <c:v>1800</c:v>
                </c:pt>
                <c:pt idx="31">
                  <c:v>1801</c:v>
                </c:pt>
                <c:pt idx="32">
                  <c:v>1802</c:v>
                </c:pt>
                <c:pt idx="33">
                  <c:v>1803</c:v>
                </c:pt>
                <c:pt idx="34">
                  <c:v>1804</c:v>
                </c:pt>
                <c:pt idx="35">
                  <c:v>1805</c:v>
                </c:pt>
                <c:pt idx="36">
                  <c:v>1806</c:v>
                </c:pt>
                <c:pt idx="37">
                  <c:v>1807</c:v>
                </c:pt>
                <c:pt idx="38">
                  <c:v>1808</c:v>
                </c:pt>
                <c:pt idx="39">
                  <c:v>1809</c:v>
                </c:pt>
                <c:pt idx="40">
                  <c:v>1810</c:v>
                </c:pt>
                <c:pt idx="41">
                  <c:v>1811</c:v>
                </c:pt>
                <c:pt idx="42">
                  <c:v>1812</c:v>
                </c:pt>
                <c:pt idx="43">
                  <c:v>1813</c:v>
                </c:pt>
                <c:pt idx="44">
                  <c:v>1814</c:v>
                </c:pt>
                <c:pt idx="45">
                  <c:v>1815</c:v>
                </c:pt>
                <c:pt idx="46">
                  <c:v>1816</c:v>
                </c:pt>
                <c:pt idx="47">
                  <c:v>1817</c:v>
                </c:pt>
                <c:pt idx="48">
                  <c:v>1818</c:v>
                </c:pt>
                <c:pt idx="49">
                  <c:v>1819</c:v>
                </c:pt>
                <c:pt idx="50">
                  <c:v>1820</c:v>
                </c:pt>
                <c:pt idx="51">
                  <c:v>1821</c:v>
                </c:pt>
                <c:pt idx="52">
                  <c:v>1822</c:v>
                </c:pt>
                <c:pt idx="53">
                  <c:v>1823</c:v>
                </c:pt>
                <c:pt idx="54">
                  <c:v>1824</c:v>
                </c:pt>
                <c:pt idx="55">
                  <c:v>1825</c:v>
                </c:pt>
                <c:pt idx="56">
                  <c:v>1826</c:v>
                </c:pt>
                <c:pt idx="57">
                  <c:v>1827</c:v>
                </c:pt>
                <c:pt idx="58">
                  <c:v>1828</c:v>
                </c:pt>
                <c:pt idx="59">
                  <c:v>1829</c:v>
                </c:pt>
                <c:pt idx="60">
                  <c:v>1830</c:v>
                </c:pt>
                <c:pt idx="61">
                  <c:v>1831</c:v>
                </c:pt>
                <c:pt idx="62">
                  <c:v>1832</c:v>
                </c:pt>
                <c:pt idx="63">
                  <c:v>1833</c:v>
                </c:pt>
                <c:pt idx="64">
                  <c:v>1834</c:v>
                </c:pt>
                <c:pt idx="65">
                  <c:v>1835</c:v>
                </c:pt>
                <c:pt idx="66">
                  <c:v>1836</c:v>
                </c:pt>
                <c:pt idx="67">
                  <c:v>1837</c:v>
                </c:pt>
                <c:pt idx="68">
                  <c:v>1838</c:v>
                </c:pt>
                <c:pt idx="69">
                  <c:v>1839</c:v>
                </c:pt>
                <c:pt idx="70">
                  <c:v>1840</c:v>
                </c:pt>
                <c:pt idx="71">
                  <c:v>1841</c:v>
                </c:pt>
                <c:pt idx="72">
                  <c:v>1842</c:v>
                </c:pt>
                <c:pt idx="73">
                  <c:v>1843</c:v>
                </c:pt>
                <c:pt idx="74">
                  <c:v>1844</c:v>
                </c:pt>
                <c:pt idx="75">
                  <c:v>1845</c:v>
                </c:pt>
                <c:pt idx="76">
                  <c:v>1846</c:v>
                </c:pt>
                <c:pt idx="77">
                  <c:v>1847</c:v>
                </c:pt>
                <c:pt idx="78">
                  <c:v>1848</c:v>
                </c:pt>
                <c:pt idx="79">
                  <c:v>1849</c:v>
                </c:pt>
                <c:pt idx="80">
                  <c:v>1850</c:v>
                </c:pt>
                <c:pt idx="81">
                  <c:v>1851</c:v>
                </c:pt>
                <c:pt idx="82">
                  <c:v>1852</c:v>
                </c:pt>
                <c:pt idx="83">
                  <c:v>1853</c:v>
                </c:pt>
                <c:pt idx="84">
                  <c:v>1854</c:v>
                </c:pt>
                <c:pt idx="85">
                  <c:v>1855</c:v>
                </c:pt>
                <c:pt idx="86">
                  <c:v>1856</c:v>
                </c:pt>
                <c:pt idx="87">
                  <c:v>1857</c:v>
                </c:pt>
                <c:pt idx="88">
                  <c:v>1858</c:v>
                </c:pt>
                <c:pt idx="89">
                  <c:v>1859</c:v>
                </c:pt>
                <c:pt idx="90">
                  <c:v>1860</c:v>
                </c:pt>
                <c:pt idx="91">
                  <c:v>1861</c:v>
                </c:pt>
                <c:pt idx="92">
                  <c:v>1862</c:v>
                </c:pt>
                <c:pt idx="93">
                  <c:v>1863</c:v>
                </c:pt>
                <c:pt idx="94">
                  <c:v>1864</c:v>
                </c:pt>
                <c:pt idx="95">
                  <c:v>1865</c:v>
                </c:pt>
                <c:pt idx="96">
                  <c:v>1866</c:v>
                </c:pt>
                <c:pt idx="97">
                  <c:v>1867</c:v>
                </c:pt>
                <c:pt idx="98">
                  <c:v>1868</c:v>
                </c:pt>
                <c:pt idx="99">
                  <c:v>1869</c:v>
                </c:pt>
                <c:pt idx="100">
                  <c:v>1870</c:v>
                </c:pt>
                <c:pt idx="101">
                  <c:v>1871</c:v>
                </c:pt>
                <c:pt idx="102">
                  <c:v>1872</c:v>
                </c:pt>
                <c:pt idx="103">
                  <c:v>1873</c:v>
                </c:pt>
                <c:pt idx="104">
                  <c:v>1874</c:v>
                </c:pt>
                <c:pt idx="105">
                  <c:v>1875</c:v>
                </c:pt>
                <c:pt idx="106">
                  <c:v>1876</c:v>
                </c:pt>
                <c:pt idx="107">
                  <c:v>1877</c:v>
                </c:pt>
                <c:pt idx="108">
                  <c:v>1878</c:v>
                </c:pt>
                <c:pt idx="109">
                  <c:v>1879</c:v>
                </c:pt>
                <c:pt idx="110">
                  <c:v>1880</c:v>
                </c:pt>
                <c:pt idx="111">
                  <c:v>1881</c:v>
                </c:pt>
                <c:pt idx="112">
                  <c:v>1882</c:v>
                </c:pt>
                <c:pt idx="113">
                  <c:v>1883</c:v>
                </c:pt>
                <c:pt idx="114">
                  <c:v>1884</c:v>
                </c:pt>
                <c:pt idx="115">
                  <c:v>1885</c:v>
                </c:pt>
                <c:pt idx="116">
                  <c:v>1886</c:v>
                </c:pt>
                <c:pt idx="117">
                  <c:v>1887</c:v>
                </c:pt>
                <c:pt idx="118">
                  <c:v>1888</c:v>
                </c:pt>
                <c:pt idx="119">
                  <c:v>1889</c:v>
                </c:pt>
                <c:pt idx="120">
                  <c:v>1890</c:v>
                </c:pt>
                <c:pt idx="121">
                  <c:v>1891</c:v>
                </c:pt>
                <c:pt idx="122">
                  <c:v>1892</c:v>
                </c:pt>
                <c:pt idx="123">
                  <c:v>1893</c:v>
                </c:pt>
                <c:pt idx="124">
                  <c:v>1894</c:v>
                </c:pt>
                <c:pt idx="125">
                  <c:v>1895</c:v>
                </c:pt>
                <c:pt idx="126">
                  <c:v>1896</c:v>
                </c:pt>
                <c:pt idx="127">
                  <c:v>1897</c:v>
                </c:pt>
                <c:pt idx="128">
                  <c:v>1898</c:v>
                </c:pt>
                <c:pt idx="129">
                  <c:v>1899</c:v>
                </c:pt>
                <c:pt idx="130">
                  <c:v>1900</c:v>
                </c:pt>
                <c:pt idx="131">
                  <c:v>1901</c:v>
                </c:pt>
                <c:pt idx="132">
                  <c:v>1902</c:v>
                </c:pt>
                <c:pt idx="133">
                  <c:v>1903</c:v>
                </c:pt>
                <c:pt idx="134">
                  <c:v>1904</c:v>
                </c:pt>
                <c:pt idx="135">
                  <c:v>1905</c:v>
                </c:pt>
                <c:pt idx="136">
                  <c:v>1906</c:v>
                </c:pt>
                <c:pt idx="137">
                  <c:v>1907</c:v>
                </c:pt>
                <c:pt idx="138">
                  <c:v>1908</c:v>
                </c:pt>
                <c:pt idx="139">
                  <c:v>1909</c:v>
                </c:pt>
                <c:pt idx="140">
                  <c:v>1910</c:v>
                </c:pt>
                <c:pt idx="141">
                  <c:v>1911</c:v>
                </c:pt>
                <c:pt idx="142">
                  <c:v>1912</c:v>
                </c:pt>
                <c:pt idx="143">
                  <c:v>1913</c:v>
                </c:pt>
                <c:pt idx="144">
                  <c:v>1914</c:v>
                </c:pt>
                <c:pt idx="145">
                  <c:v>1915</c:v>
                </c:pt>
                <c:pt idx="146">
                  <c:v>1916</c:v>
                </c:pt>
                <c:pt idx="147">
                  <c:v>1917</c:v>
                </c:pt>
                <c:pt idx="148">
                  <c:v>1918</c:v>
                </c:pt>
                <c:pt idx="149">
                  <c:v>1919</c:v>
                </c:pt>
                <c:pt idx="150">
                  <c:v>1920</c:v>
                </c:pt>
                <c:pt idx="151">
                  <c:v>1921</c:v>
                </c:pt>
                <c:pt idx="152">
                  <c:v>1922</c:v>
                </c:pt>
                <c:pt idx="153">
                  <c:v>1923</c:v>
                </c:pt>
                <c:pt idx="154">
                  <c:v>1924</c:v>
                </c:pt>
                <c:pt idx="155">
                  <c:v>1925</c:v>
                </c:pt>
                <c:pt idx="156">
                  <c:v>1926</c:v>
                </c:pt>
                <c:pt idx="157">
                  <c:v>1927</c:v>
                </c:pt>
                <c:pt idx="158">
                  <c:v>1928</c:v>
                </c:pt>
                <c:pt idx="159">
                  <c:v>1929</c:v>
                </c:pt>
                <c:pt idx="160">
                  <c:v>1930</c:v>
                </c:pt>
                <c:pt idx="161">
                  <c:v>1931</c:v>
                </c:pt>
                <c:pt idx="162">
                  <c:v>1932</c:v>
                </c:pt>
                <c:pt idx="163">
                  <c:v>1933</c:v>
                </c:pt>
                <c:pt idx="164">
                  <c:v>1934</c:v>
                </c:pt>
                <c:pt idx="165">
                  <c:v>1935</c:v>
                </c:pt>
                <c:pt idx="166">
                  <c:v>1936</c:v>
                </c:pt>
                <c:pt idx="167">
                  <c:v>1937</c:v>
                </c:pt>
                <c:pt idx="168">
                  <c:v>1938</c:v>
                </c:pt>
                <c:pt idx="169">
                  <c:v>1939</c:v>
                </c:pt>
                <c:pt idx="170">
                  <c:v>1940</c:v>
                </c:pt>
                <c:pt idx="171">
                  <c:v>1941</c:v>
                </c:pt>
                <c:pt idx="172">
                  <c:v>1942</c:v>
                </c:pt>
                <c:pt idx="173">
                  <c:v>1943</c:v>
                </c:pt>
                <c:pt idx="174">
                  <c:v>1944</c:v>
                </c:pt>
                <c:pt idx="175">
                  <c:v>1945</c:v>
                </c:pt>
                <c:pt idx="176">
                  <c:v>1946</c:v>
                </c:pt>
                <c:pt idx="177">
                  <c:v>1947</c:v>
                </c:pt>
                <c:pt idx="178">
                  <c:v>1948</c:v>
                </c:pt>
                <c:pt idx="179">
                  <c:v>1949</c:v>
                </c:pt>
                <c:pt idx="180">
                  <c:v>1950</c:v>
                </c:pt>
                <c:pt idx="181">
                  <c:v>1951</c:v>
                </c:pt>
                <c:pt idx="182">
                  <c:v>1952</c:v>
                </c:pt>
                <c:pt idx="183">
                  <c:v>1953</c:v>
                </c:pt>
                <c:pt idx="184">
                  <c:v>1954</c:v>
                </c:pt>
                <c:pt idx="185">
                  <c:v>1955</c:v>
                </c:pt>
                <c:pt idx="186">
                  <c:v>1956</c:v>
                </c:pt>
                <c:pt idx="187">
                  <c:v>1957</c:v>
                </c:pt>
                <c:pt idx="188">
                  <c:v>1958</c:v>
                </c:pt>
                <c:pt idx="189">
                  <c:v>1959</c:v>
                </c:pt>
                <c:pt idx="190">
                  <c:v>1960</c:v>
                </c:pt>
                <c:pt idx="191">
                  <c:v>1961</c:v>
                </c:pt>
                <c:pt idx="192">
                  <c:v>1962</c:v>
                </c:pt>
                <c:pt idx="193">
                  <c:v>1963</c:v>
                </c:pt>
                <c:pt idx="194">
                  <c:v>1964</c:v>
                </c:pt>
                <c:pt idx="195">
                  <c:v>1965</c:v>
                </c:pt>
                <c:pt idx="196">
                  <c:v>1966</c:v>
                </c:pt>
                <c:pt idx="197">
                  <c:v>1967</c:v>
                </c:pt>
                <c:pt idx="198">
                  <c:v>1968</c:v>
                </c:pt>
                <c:pt idx="199">
                  <c:v>1969</c:v>
                </c:pt>
                <c:pt idx="200">
                  <c:v>1970</c:v>
                </c:pt>
                <c:pt idx="201">
                  <c:v>1971</c:v>
                </c:pt>
                <c:pt idx="202">
                  <c:v>1972</c:v>
                </c:pt>
                <c:pt idx="203">
                  <c:v>1973</c:v>
                </c:pt>
                <c:pt idx="204">
                  <c:v>1974</c:v>
                </c:pt>
                <c:pt idx="205">
                  <c:v>1975</c:v>
                </c:pt>
                <c:pt idx="206">
                  <c:v>1976</c:v>
                </c:pt>
                <c:pt idx="207">
                  <c:v>1977</c:v>
                </c:pt>
                <c:pt idx="208">
                  <c:v>1978</c:v>
                </c:pt>
                <c:pt idx="209">
                  <c:v>1979</c:v>
                </c:pt>
                <c:pt idx="210">
                  <c:v>1980</c:v>
                </c:pt>
                <c:pt idx="211">
                  <c:v>1981</c:v>
                </c:pt>
                <c:pt idx="212">
                  <c:v>1982</c:v>
                </c:pt>
                <c:pt idx="213">
                  <c:v>1983</c:v>
                </c:pt>
                <c:pt idx="214">
                  <c:v>1984</c:v>
                </c:pt>
                <c:pt idx="215">
                  <c:v>1985</c:v>
                </c:pt>
                <c:pt idx="216">
                  <c:v>1986</c:v>
                </c:pt>
                <c:pt idx="217">
                  <c:v>1987</c:v>
                </c:pt>
                <c:pt idx="218">
                  <c:v>1988</c:v>
                </c:pt>
                <c:pt idx="219">
                  <c:v>1989</c:v>
                </c:pt>
                <c:pt idx="220">
                  <c:v>1990</c:v>
                </c:pt>
                <c:pt idx="221">
                  <c:v>1991</c:v>
                </c:pt>
                <c:pt idx="222">
                  <c:v>1992</c:v>
                </c:pt>
                <c:pt idx="223">
                  <c:v>1993</c:v>
                </c:pt>
                <c:pt idx="224">
                  <c:v>1994</c:v>
                </c:pt>
                <c:pt idx="225">
                  <c:v>1995</c:v>
                </c:pt>
                <c:pt idx="226">
                  <c:v>1996</c:v>
                </c:pt>
                <c:pt idx="227">
                  <c:v>1997</c:v>
                </c:pt>
                <c:pt idx="228">
                  <c:v>1998</c:v>
                </c:pt>
                <c:pt idx="229">
                  <c:v>1999</c:v>
                </c:pt>
                <c:pt idx="230">
                  <c:v>2000</c:v>
                </c:pt>
                <c:pt idx="231">
                  <c:v>2001</c:v>
                </c:pt>
                <c:pt idx="232">
                  <c:v>2002</c:v>
                </c:pt>
                <c:pt idx="233">
                  <c:v>2003</c:v>
                </c:pt>
                <c:pt idx="234">
                  <c:v>2004</c:v>
                </c:pt>
                <c:pt idx="235">
                  <c:v>2005</c:v>
                </c:pt>
                <c:pt idx="236">
                  <c:v>2006</c:v>
                </c:pt>
                <c:pt idx="237">
                  <c:v>2007</c:v>
                </c:pt>
                <c:pt idx="238">
                  <c:v>2008</c:v>
                </c:pt>
                <c:pt idx="239">
                  <c:v>2009</c:v>
                </c:pt>
                <c:pt idx="240">
                  <c:v>2010</c:v>
                </c:pt>
                <c:pt idx="241">
                  <c:v>2011</c:v>
                </c:pt>
                <c:pt idx="242">
                  <c:v>2012</c:v>
                </c:pt>
                <c:pt idx="243">
                  <c:v>2013</c:v>
                </c:pt>
                <c:pt idx="244">
                  <c:v>2014</c:v>
                </c:pt>
                <c:pt idx="245">
                  <c:v>2015</c:v>
                </c:pt>
                <c:pt idx="246">
                  <c:v>2016</c:v>
                </c:pt>
                <c:pt idx="247">
                  <c:v>2017</c:v>
                </c:pt>
                <c:pt idx="248">
                  <c:v>2018</c:v>
                </c:pt>
                <c:pt idx="249">
                  <c:v>2019</c:v>
                </c:pt>
                <c:pt idx="250">
                  <c:v>2020</c:v>
                </c:pt>
                <c:pt idx="251">
                  <c:v>2021</c:v>
                </c:pt>
                <c:pt idx="252">
                  <c:v>2022</c:v>
                </c:pt>
                <c:pt idx="253">
                  <c:v>2023</c:v>
                </c:pt>
                <c:pt idx="254">
                  <c:v>2024</c:v>
                </c:pt>
              </c:strCache>
            </c:strRef>
          </c:cat>
          <c:val>
            <c:numRef>
              <c:f>'Klementinum 1770-2024 a ppmCO2'!$C$2:$C$256</c:f>
              <c:numCache>
                <c:formatCode>0.0</c:formatCode>
                <c:ptCount val="255"/>
                <c:pt idx="0">
                  <c:v>280</c:v>
                </c:pt>
                <c:pt idx="1">
                  <c:v>280.19148936170211</c:v>
                </c:pt>
                <c:pt idx="2">
                  <c:v>280.38297872340422</c:v>
                </c:pt>
                <c:pt idx="3">
                  <c:v>280.57446808510633</c:v>
                </c:pt>
                <c:pt idx="4">
                  <c:v>280.76595744680844</c:v>
                </c:pt>
                <c:pt idx="5">
                  <c:v>280.95744680851055</c:v>
                </c:pt>
                <c:pt idx="6">
                  <c:v>281.14893617021266</c:v>
                </c:pt>
                <c:pt idx="7">
                  <c:v>281.34042553191478</c:v>
                </c:pt>
                <c:pt idx="8">
                  <c:v>281.53191489361689</c:v>
                </c:pt>
                <c:pt idx="9">
                  <c:v>281.723404255319</c:v>
                </c:pt>
                <c:pt idx="10">
                  <c:v>281.91489361702111</c:v>
                </c:pt>
                <c:pt idx="11">
                  <c:v>282.10638297872322</c:v>
                </c:pt>
                <c:pt idx="12">
                  <c:v>282.29787234042533</c:v>
                </c:pt>
                <c:pt idx="13">
                  <c:v>282.48936170212744</c:v>
                </c:pt>
                <c:pt idx="14">
                  <c:v>282.68085106382955</c:v>
                </c:pt>
                <c:pt idx="15">
                  <c:v>282.87234042553166</c:v>
                </c:pt>
                <c:pt idx="16">
                  <c:v>283.06382978723377</c:v>
                </c:pt>
                <c:pt idx="17">
                  <c:v>283.25531914893588</c:v>
                </c:pt>
                <c:pt idx="18">
                  <c:v>283.44680851063799</c:v>
                </c:pt>
                <c:pt idx="19">
                  <c:v>283.6382978723401</c:v>
                </c:pt>
                <c:pt idx="20">
                  <c:v>283.82978723404221</c:v>
                </c:pt>
                <c:pt idx="21">
                  <c:v>284.02127659574433</c:v>
                </c:pt>
                <c:pt idx="22">
                  <c:v>284.21276595744644</c:v>
                </c:pt>
                <c:pt idx="23">
                  <c:v>284.40425531914855</c:v>
                </c:pt>
                <c:pt idx="24">
                  <c:v>284.59574468085066</c:v>
                </c:pt>
                <c:pt idx="25">
                  <c:v>284.78723404255277</c:v>
                </c:pt>
                <c:pt idx="26">
                  <c:v>284.97872340425488</c:v>
                </c:pt>
                <c:pt idx="27">
                  <c:v>285.17021276595699</c:v>
                </c:pt>
                <c:pt idx="28">
                  <c:v>285.3617021276591</c:v>
                </c:pt>
                <c:pt idx="29">
                  <c:v>285.55319148936121</c:v>
                </c:pt>
                <c:pt idx="30">
                  <c:v>285.74468085106332</c:v>
                </c:pt>
                <c:pt idx="31">
                  <c:v>285.93617021276543</c:v>
                </c:pt>
                <c:pt idx="32">
                  <c:v>286.12765957446754</c:v>
                </c:pt>
                <c:pt idx="33">
                  <c:v>286.31914893616965</c:v>
                </c:pt>
                <c:pt idx="34">
                  <c:v>286.51063829787176</c:v>
                </c:pt>
                <c:pt idx="35">
                  <c:v>286.70212765957388</c:v>
                </c:pt>
                <c:pt idx="36">
                  <c:v>286.89361702127599</c:v>
                </c:pt>
                <c:pt idx="37">
                  <c:v>287.0851063829781</c:v>
                </c:pt>
                <c:pt idx="38">
                  <c:v>287.27659574468021</c:v>
                </c:pt>
                <c:pt idx="39">
                  <c:v>287.46808510638232</c:v>
                </c:pt>
                <c:pt idx="40">
                  <c:v>287.65957446808443</c:v>
                </c:pt>
                <c:pt idx="41">
                  <c:v>287.85106382978654</c:v>
                </c:pt>
                <c:pt idx="42">
                  <c:v>288.04255319148865</c:v>
                </c:pt>
                <c:pt idx="43">
                  <c:v>288.23404255319076</c:v>
                </c:pt>
                <c:pt idx="44">
                  <c:v>288.42553191489287</c:v>
                </c:pt>
                <c:pt idx="45">
                  <c:v>288.61702127659498</c:v>
                </c:pt>
                <c:pt idx="46">
                  <c:v>288.80851063829709</c:v>
                </c:pt>
                <c:pt idx="47">
                  <c:v>288.9999999999992</c:v>
                </c:pt>
                <c:pt idx="48">
                  <c:v>289.19148936170131</c:v>
                </c:pt>
                <c:pt idx="49">
                  <c:v>289.38297872340343</c:v>
                </c:pt>
                <c:pt idx="50">
                  <c:v>289.57446808510554</c:v>
                </c:pt>
                <c:pt idx="51">
                  <c:v>289.76595744680765</c:v>
                </c:pt>
                <c:pt idx="52">
                  <c:v>289.95744680850976</c:v>
                </c:pt>
                <c:pt idx="53">
                  <c:v>290.14893617021187</c:v>
                </c:pt>
                <c:pt idx="54">
                  <c:v>290.34042553191398</c:v>
                </c:pt>
                <c:pt idx="55">
                  <c:v>290.53191489361609</c:v>
                </c:pt>
                <c:pt idx="56">
                  <c:v>290.7234042553182</c:v>
                </c:pt>
                <c:pt idx="57">
                  <c:v>290.91489361702031</c:v>
                </c:pt>
                <c:pt idx="58">
                  <c:v>291.10638297872242</c:v>
                </c:pt>
                <c:pt idx="59">
                  <c:v>291.29787234042453</c:v>
                </c:pt>
                <c:pt idx="60">
                  <c:v>291.48936170212664</c:v>
                </c:pt>
                <c:pt idx="61">
                  <c:v>291.68085106382875</c:v>
                </c:pt>
                <c:pt idx="62">
                  <c:v>291.87234042553087</c:v>
                </c:pt>
                <c:pt idx="63">
                  <c:v>292.06382978723298</c:v>
                </c:pt>
                <c:pt idx="64">
                  <c:v>292.25531914893509</c:v>
                </c:pt>
                <c:pt idx="65">
                  <c:v>292.4468085106372</c:v>
                </c:pt>
                <c:pt idx="66">
                  <c:v>292.63829787233931</c:v>
                </c:pt>
                <c:pt idx="67">
                  <c:v>292.82978723404142</c:v>
                </c:pt>
                <c:pt idx="68">
                  <c:v>293.02127659574353</c:v>
                </c:pt>
                <c:pt idx="69">
                  <c:v>293.21276595744564</c:v>
                </c:pt>
                <c:pt idx="70">
                  <c:v>293.40425531914775</c:v>
                </c:pt>
                <c:pt idx="71">
                  <c:v>293.59574468084986</c:v>
                </c:pt>
                <c:pt idx="72">
                  <c:v>293.78723404255197</c:v>
                </c:pt>
                <c:pt idx="73">
                  <c:v>293.97872340425408</c:v>
                </c:pt>
                <c:pt idx="74">
                  <c:v>294.17021276595619</c:v>
                </c:pt>
                <c:pt idx="75">
                  <c:v>294.3617021276583</c:v>
                </c:pt>
                <c:pt idx="76">
                  <c:v>294.55319148936042</c:v>
                </c:pt>
                <c:pt idx="77">
                  <c:v>294.74468085106253</c:v>
                </c:pt>
                <c:pt idx="78">
                  <c:v>294.93617021276464</c:v>
                </c:pt>
                <c:pt idx="79">
                  <c:v>295.12765957446675</c:v>
                </c:pt>
                <c:pt idx="80">
                  <c:v>295.31914893616886</c:v>
                </c:pt>
                <c:pt idx="81">
                  <c:v>295.51063829787097</c:v>
                </c:pt>
                <c:pt idx="82">
                  <c:v>295.70212765957308</c:v>
                </c:pt>
                <c:pt idx="83">
                  <c:v>295.89361702127519</c:v>
                </c:pt>
                <c:pt idx="84">
                  <c:v>296.0851063829773</c:v>
                </c:pt>
                <c:pt idx="85">
                  <c:v>296.27659574467941</c:v>
                </c:pt>
                <c:pt idx="86">
                  <c:v>296.46808510638152</c:v>
                </c:pt>
                <c:pt idx="87">
                  <c:v>296.65957446808363</c:v>
                </c:pt>
                <c:pt idx="88">
                  <c:v>296.85106382978574</c:v>
                </c:pt>
                <c:pt idx="89">
                  <c:v>297.04255319148785</c:v>
                </c:pt>
                <c:pt idx="90">
                  <c:v>297.23404255318997</c:v>
                </c:pt>
                <c:pt idx="91">
                  <c:v>297.42553191489208</c:v>
                </c:pt>
                <c:pt idx="92">
                  <c:v>297.61702127659419</c:v>
                </c:pt>
                <c:pt idx="93">
                  <c:v>297.8085106382963</c:v>
                </c:pt>
                <c:pt idx="94">
                  <c:v>297.99999999999841</c:v>
                </c:pt>
                <c:pt idx="95">
                  <c:v>298.19148936170052</c:v>
                </c:pt>
                <c:pt idx="96">
                  <c:v>298.38297872340263</c:v>
                </c:pt>
                <c:pt idx="97">
                  <c:v>298.57446808510474</c:v>
                </c:pt>
                <c:pt idx="98">
                  <c:v>298.76595744680685</c:v>
                </c:pt>
                <c:pt idx="99">
                  <c:v>298.95744680850896</c:v>
                </c:pt>
                <c:pt idx="100">
                  <c:v>299.14893617021107</c:v>
                </c:pt>
                <c:pt idx="101">
                  <c:v>299.34042553191318</c:v>
                </c:pt>
                <c:pt idx="102">
                  <c:v>299.53191489361529</c:v>
                </c:pt>
                <c:pt idx="103">
                  <c:v>299.7234042553174</c:v>
                </c:pt>
                <c:pt idx="104">
                  <c:v>299.91489361701952</c:v>
                </c:pt>
                <c:pt idx="105">
                  <c:v>300.10638297872163</c:v>
                </c:pt>
                <c:pt idx="106">
                  <c:v>300.29787234042374</c:v>
                </c:pt>
                <c:pt idx="107">
                  <c:v>300.48936170212585</c:v>
                </c:pt>
                <c:pt idx="108">
                  <c:v>300.68085106382796</c:v>
                </c:pt>
                <c:pt idx="109">
                  <c:v>300.87234042553007</c:v>
                </c:pt>
                <c:pt idx="110">
                  <c:v>301.06382978723218</c:v>
                </c:pt>
                <c:pt idx="111">
                  <c:v>301.25531914893429</c:v>
                </c:pt>
                <c:pt idx="112">
                  <c:v>301.4468085106364</c:v>
                </c:pt>
                <c:pt idx="113">
                  <c:v>301.63829787233851</c:v>
                </c:pt>
                <c:pt idx="114">
                  <c:v>301.82978723404062</c:v>
                </c:pt>
                <c:pt idx="115">
                  <c:v>302.02127659574273</c:v>
                </c:pt>
                <c:pt idx="116">
                  <c:v>302.21276595744484</c:v>
                </c:pt>
                <c:pt idx="117">
                  <c:v>302.40425531914696</c:v>
                </c:pt>
                <c:pt idx="118">
                  <c:v>302.59574468084907</c:v>
                </c:pt>
                <c:pt idx="119">
                  <c:v>302.78723404255118</c:v>
                </c:pt>
                <c:pt idx="120">
                  <c:v>302.97872340425329</c:v>
                </c:pt>
                <c:pt idx="121">
                  <c:v>303.1702127659554</c:v>
                </c:pt>
                <c:pt idx="122">
                  <c:v>303.36170212765751</c:v>
                </c:pt>
                <c:pt idx="123">
                  <c:v>303.55319148935962</c:v>
                </c:pt>
                <c:pt idx="124">
                  <c:v>303.74468085106173</c:v>
                </c:pt>
                <c:pt idx="125">
                  <c:v>303.93617021276384</c:v>
                </c:pt>
                <c:pt idx="126">
                  <c:v>304.12765957446595</c:v>
                </c:pt>
                <c:pt idx="127">
                  <c:v>304.31914893616806</c:v>
                </c:pt>
                <c:pt idx="128">
                  <c:v>304.51063829787017</c:v>
                </c:pt>
                <c:pt idx="129">
                  <c:v>304.70212765957228</c:v>
                </c:pt>
                <c:pt idx="130">
                  <c:v>304.89361702127439</c:v>
                </c:pt>
                <c:pt idx="131">
                  <c:v>305.08510638297651</c:v>
                </c:pt>
                <c:pt idx="132">
                  <c:v>305.27659574467862</c:v>
                </c:pt>
                <c:pt idx="133">
                  <c:v>305.46808510638073</c:v>
                </c:pt>
                <c:pt idx="134">
                  <c:v>305.65957446808284</c:v>
                </c:pt>
                <c:pt idx="135">
                  <c:v>305.85106382978495</c:v>
                </c:pt>
                <c:pt idx="136">
                  <c:v>306.04255319148706</c:v>
                </c:pt>
                <c:pt idx="137">
                  <c:v>306.23404255318917</c:v>
                </c:pt>
                <c:pt idx="138">
                  <c:v>306.42553191489128</c:v>
                </c:pt>
                <c:pt idx="139">
                  <c:v>306.61702127659339</c:v>
                </c:pt>
                <c:pt idx="140">
                  <c:v>306.8085106382955</c:v>
                </c:pt>
                <c:pt idx="141">
                  <c:v>306.99999999999761</c:v>
                </c:pt>
                <c:pt idx="142">
                  <c:v>307.19148936169972</c:v>
                </c:pt>
                <c:pt idx="143">
                  <c:v>307.38297872340183</c:v>
                </c:pt>
                <c:pt idx="144">
                  <c:v>307.57446808510394</c:v>
                </c:pt>
                <c:pt idx="145">
                  <c:v>307.76595744680606</c:v>
                </c:pt>
                <c:pt idx="146">
                  <c:v>307.95744680850817</c:v>
                </c:pt>
                <c:pt idx="147">
                  <c:v>308.14893617021028</c:v>
                </c:pt>
                <c:pt idx="148">
                  <c:v>308.34042553191239</c:v>
                </c:pt>
                <c:pt idx="149">
                  <c:v>308.5319148936145</c:v>
                </c:pt>
                <c:pt idx="150">
                  <c:v>308.72340425531661</c:v>
                </c:pt>
                <c:pt idx="151">
                  <c:v>308.91489361701872</c:v>
                </c:pt>
                <c:pt idx="152">
                  <c:v>309.10638297872083</c:v>
                </c:pt>
                <c:pt idx="153">
                  <c:v>309.29787234042294</c:v>
                </c:pt>
                <c:pt idx="154">
                  <c:v>309.48936170212505</c:v>
                </c:pt>
                <c:pt idx="155">
                  <c:v>309.68085106382716</c:v>
                </c:pt>
                <c:pt idx="156">
                  <c:v>309.87234042552927</c:v>
                </c:pt>
                <c:pt idx="157">
                  <c:v>310.06382978723138</c:v>
                </c:pt>
                <c:pt idx="158">
                  <c:v>310.25531914893349</c:v>
                </c:pt>
                <c:pt idx="159">
                  <c:v>310.44680851063561</c:v>
                </c:pt>
                <c:pt idx="160">
                  <c:v>310.63829787233772</c:v>
                </c:pt>
                <c:pt idx="161">
                  <c:v>310.82978723403983</c:v>
                </c:pt>
                <c:pt idx="162">
                  <c:v>311.02127659574194</c:v>
                </c:pt>
                <c:pt idx="163">
                  <c:v>311.21276595744405</c:v>
                </c:pt>
                <c:pt idx="164">
                  <c:v>311.40425531914616</c:v>
                </c:pt>
                <c:pt idx="165">
                  <c:v>311.59574468084827</c:v>
                </c:pt>
                <c:pt idx="166">
                  <c:v>311.78723404255038</c:v>
                </c:pt>
                <c:pt idx="167">
                  <c:v>311.97872340425249</c:v>
                </c:pt>
                <c:pt idx="168">
                  <c:v>312.1702127659546</c:v>
                </c:pt>
                <c:pt idx="169">
                  <c:v>312.36170212765671</c:v>
                </c:pt>
                <c:pt idx="170">
                  <c:v>312.55319148935882</c:v>
                </c:pt>
                <c:pt idx="171">
                  <c:v>312.74468085106093</c:v>
                </c:pt>
                <c:pt idx="172">
                  <c:v>312.93617021276305</c:v>
                </c:pt>
                <c:pt idx="173">
                  <c:v>313.12765957446516</c:v>
                </c:pt>
                <c:pt idx="174">
                  <c:v>313.31914893616727</c:v>
                </c:pt>
                <c:pt idx="175">
                  <c:v>313.51063829786938</c:v>
                </c:pt>
                <c:pt idx="176">
                  <c:v>313.70212765957149</c:v>
                </c:pt>
                <c:pt idx="177">
                  <c:v>313.8936170212736</c:v>
                </c:pt>
                <c:pt idx="178">
                  <c:v>314.08510638297571</c:v>
                </c:pt>
                <c:pt idx="179">
                  <c:v>314.27659574467782</c:v>
                </c:pt>
                <c:pt idx="180">
                  <c:v>314.46808510637993</c:v>
                </c:pt>
                <c:pt idx="181">
                  <c:v>314.65957446808204</c:v>
                </c:pt>
                <c:pt idx="182">
                  <c:v>314.85106382978415</c:v>
                </c:pt>
                <c:pt idx="183">
                  <c:v>315.04255319148626</c:v>
                </c:pt>
                <c:pt idx="184">
                  <c:v>315.23404255318837</c:v>
                </c:pt>
                <c:pt idx="185">
                  <c:v>315.42553191489048</c:v>
                </c:pt>
                <c:pt idx="186">
                  <c:v>315.6170212765926</c:v>
                </c:pt>
                <c:pt idx="187">
                  <c:v>315.80851063829471</c:v>
                </c:pt>
                <c:pt idx="188">
                  <c:v>315.99999999999682</c:v>
                </c:pt>
                <c:pt idx="189">
                  <c:v>315.98</c:v>
                </c:pt>
                <c:pt idx="190">
                  <c:v>316.91000000000003</c:v>
                </c:pt>
                <c:pt idx="191">
                  <c:v>317.64</c:v>
                </c:pt>
                <c:pt idx="192">
                  <c:v>318.45</c:v>
                </c:pt>
                <c:pt idx="193">
                  <c:v>318.99</c:v>
                </c:pt>
                <c:pt idx="194">
                  <c:v>319.62</c:v>
                </c:pt>
                <c:pt idx="195">
                  <c:v>320.04000000000002</c:v>
                </c:pt>
                <c:pt idx="196">
                  <c:v>321.37</c:v>
                </c:pt>
                <c:pt idx="197">
                  <c:v>322.18</c:v>
                </c:pt>
                <c:pt idx="198">
                  <c:v>323.05</c:v>
                </c:pt>
                <c:pt idx="199">
                  <c:v>324.62</c:v>
                </c:pt>
                <c:pt idx="200">
                  <c:v>325.68</c:v>
                </c:pt>
                <c:pt idx="201">
                  <c:v>326.32</c:v>
                </c:pt>
                <c:pt idx="202">
                  <c:v>327.45999999999998</c:v>
                </c:pt>
                <c:pt idx="203">
                  <c:v>329.68</c:v>
                </c:pt>
                <c:pt idx="204">
                  <c:v>330.19</c:v>
                </c:pt>
                <c:pt idx="205">
                  <c:v>331.13</c:v>
                </c:pt>
                <c:pt idx="206">
                  <c:v>332.03</c:v>
                </c:pt>
                <c:pt idx="207">
                  <c:v>333.84</c:v>
                </c:pt>
                <c:pt idx="208">
                  <c:v>335.41</c:v>
                </c:pt>
                <c:pt idx="209">
                  <c:v>336.84</c:v>
                </c:pt>
                <c:pt idx="210">
                  <c:v>338.76</c:v>
                </c:pt>
                <c:pt idx="211">
                  <c:v>340.12</c:v>
                </c:pt>
                <c:pt idx="212">
                  <c:v>341.48</c:v>
                </c:pt>
                <c:pt idx="213">
                  <c:v>343.15</c:v>
                </c:pt>
                <c:pt idx="214">
                  <c:v>344.87</c:v>
                </c:pt>
                <c:pt idx="215">
                  <c:v>346.35</c:v>
                </c:pt>
                <c:pt idx="216">
                  <c:v>347.61</c:v>
                </c:pt>
                <c:pt idx="217">
                  <c:v>349.31</c:v>
                </c:pt>
                <c:pt idx="218">
                  <c:v>351.69</c:v>
                </c:pt>
                <c:pt idx="219">
                  <c:v>353.2</c:v>
                </c:pt>
                <c:pt idx="220">
                  <c:v>354.45</c:v>
                </c:pt>
                <c:pt idx="221">
                  <c:v>355.7</c:v>
                </c:pt>
                <c:pt idx="222">
                  <c:v>356.54</c:v>
                </c:pt>
                <c:pt idx="223">
                  <c:v>357.21</c:v>
                </c:pt>
                <c:pt idx="224">
                  <c:v>358.96</c:v>
                </c:pt>
                <c:pt idx="225">
                  <c:v>360.97</c:v>
                </c:pt>
                <c:pt idx="226">
                  <c:v>362.74</c:v>
                </c:pt>
                <c:pt idx="227">
                  <c:v>363.88</c:v>
                </c:pt>
                <c:pt idx="228">
                  <c:v>366.84</c:v>
                </c:pt>
                <c:pt idx="229">
                  <c:v>368.84</c:v>
                </c:pt>
                <c:pt idx="230">
                  <c:v>369.71</c:v>
                </c:pt>
                <c:pt idx="231">
                  <c:v>371.32</c:v>
                </c:pt>
                <c:pt idx="232">
                  <c:v>373.45</c:v>
                </c:pt>
                <c:pt idx="233">
                  <c:v>375.98</c:v>
                </c:pt>
                <c:pt idx="234">
                  <c:v>377.7</c:v>
                </c:pt>
                <c:pt idx="235">
                  <c:v>379.89</c:v>
                </c:pt>
                <c:pt idx="236">
                  <c:v>382.09</c:v>
                </c:pt>
                <c:pt idx="237">
                  <c:v>384.02</c:v>
                </c:pt>
                <c:pt idx="238">
                  <c:v>385.83</c:v>
                </c:pt>
                <c:pt idx="239">
                  <c:v>387.64</c:v>
                </c:pt>
                <c:pt idx="240">
                  <c:v>390.1</c:v>
                </c:pt>
                <c:pt idx="241">
                  <c:v>391.85</c:v>
                </c:pt>
                <c:pt idx="242">
                  <c:v>394.06</c:v>
                </c:pt>
                <c:pt idx="243">
                  <c:v>396.74</c:v>
                </c:pt>
                <c:pt idx="244">
                  <c:v>398.81</c:v>
                </c:pt>
                <c:pt idx="245">
                  <c:v>400.01</c:v>
                </c:pt>
                <c:pt idx="246">
                  <c:v>404.41</c:v>
                </c:pt>
                <c:pt idx="247">
                  <c:v>406.76</c:v>
                </c:pt>
                <c:pt idx="248">
                  <c:v>408.72</c:v>
                </c:pt>
                <c:pt idx="249">
                  <c:v>411.65</c:v>
                </c:pt>
                <c:pt idx="250">
                  <c:v>414.21</c:v>
                </c:pt>
                <c:pt idx="251">
                  <c:v>416.41</c:v>
                </c:pt>
                <c:pt idx="252">
                  <c:v>418.53</c:v>
                </c:pt>
                <c:pt idx="253">
                  <c:v>421.08</c:v>
                </c:pt>
                <c:pt idx="254">
                  <c:v>424.64</c:v>
                </c:pt>
              </c:numCache>
            </c:numRef>
          </c:val>
        </c:ser>
        <c:marker val="1"/>
        <c:axId val="135509888"/>
        <c:axId val="135511424"/>
      </c:lineChart>
      <c:lineChart>
        <c:grouping val="standard"/>
        <c:ser>
          <c:idx val="0"/>
          <c:order val="0"/>
          <c:tx>
            <c:strRef>
              <c:f>'Klementinum 1770-2024 a ppmCO2'!$B$1</c:f>
              <c:strCache>
                <c:ptCount val="1"/>
                <c:pt idx="0">
                  <c:v>teplota °C</c:v>
                </c:pt>
              </c:strCache>
            </c:strRef>
          </c:tx>
          <c:spPr>
            <a:ln>
              <a:solidFill>
                <a:srgbClr val="C00000"/>
              </a:solidFill>
            </a:ln>
          </c:spPr>
          <c:marker>
            <c:symbol val="none"/>
          </c:marker>
          <c:trendline>
            <c:spPr>
              <a:ln w="25400">
                <a:prstDash val="sysDash"/>
              </a:ln>
            </c:spPr>
            <c:trendlineType val="poly"/>
            <c:order val="2"/>
            <c:dispEq val="1"/>
            <c:trendlineLbl>
              <c:layout>
                <c:manualLayout>
                  <c:x val="-0.18456719956370676"/>
                  <c:y val="0.54737075816216352"/>
                </c:manualLayout>
              </c:layout>
              <c:tx>
                <c:rich>
                  <a:bodyPr/>
                  <a:lstStyle/>
                  <a:p>
                    <a:pPr>
                      <a:defRPr/>
                    </a:pPr>
                    <a:r>
                      <a:rPr lang="en-US" sz="1200" b="1" baseline="0">
                        <a:solidFill>
                          <a:schemeClr val="accent1">
                            <a:lumMod val="75000"/>
                          </a:schemeClr>
                        </a:solidFill>
                      </a:rPr>
                      <a:t>y = 0,0001x</a:t>
                    </a:r>
                    <a:r>
                      <a:rPr lang="en-US" sz="1200" b="1" baseline="30000">
                        <a:solidFill>
                          <a:schemeClr val="accent1">
                            <a:lumMod val="75000"/>
                          </a:schemeClr>
                        </a:solidFill>
                      </a:rPr>
                      <a:t>2</a:t>
                    </a:r>
                    <a:r>
                      <a:rPr lang="en-US" sz="1200" b="1" baseline="0">
                        <a:solidFill>
                          <a:schemeClr val="accent1">
                            <a:lumMod val="75000"/>
                          </a:schemeClr>
                        </a:solidFill>
                      </a:rPr>
                      <a:t> - 0,0265x + 10,376</a:t>
                    </a:r>
                    <a:endParaRPr lang="en-US" sz="1200" b="1">
                      <a:solidFill>
                        <a:schemeClr val="accent1">
                          <a:lumMod val="75000"/>
                        </a:schemeClr>
                      </a:solidFill>
                    </a:endParaRPr>
                  </a:p>
                </c:rich>
              </c:tx>
              <c:numFmt formatCode="General" sourceLinked="0"/>
            </c:trendlineLbl>
          </c:trendline>
          <c:trendline>
            <c:spPr>
              <a:ln w="34925">
                <a:prstDash val="dash"/>
              </a:ln>
            </c:spPr>
            <c:trendlineType val="linear"/>
          </c:trendline>
          <c:cat>
            <c:strRef>
              <c:f>'Klementinum 1770-2024 a ppmCO2'!$A$2:$A$256</c:f>
              <c:strCache>
                <c:ptCount val="255"/>
                <c:pt idx="0">
                  <c:v>1770</c:v>
                </c:pt>
                <c:pt idx="1">
                  <c:v>1771</c:v>
                </c:pt>
                <c:pt idx="2">
                  <c:v>1772</c:v>
                </c:pt>
                <c:pt idx="3">
                  <c:v>1773</c:v>
                </c:pt>
                <c:pt idx="4">
                  <c:v>1774</c:v>
                </c:pt>
                <c:pt idx="5">
                  <c:v>1775</c:v>
                </c:pt>
                <c:pt idx="6">
                  <c:v>1776</c:v>
                </c:pt>
                <c:pt idx="7">
                  <c:v>1777</c:v>
                </c:pt>
                <c:pt idx="8">
                  <c:v>1778</c:v>
                </c:pt>
                <c:pt idx="9">
                  <c:v>1779</c:v>
                </c:pt>
                <c:pt idx="10">
                  <c:v>1780</c:v>
                </c:pt>
                <c:pt idx="11">
                  <c:v>1781</c:v>
                </c:pt>
                <c:pt idx="12">
                  <c:v>1782</c:v>
                </c:pt>
                <c:pt idx="13">
                  <c:v>1783</c:v>
                </c:pt>
                <c:pt idx="14">
                  <c:v>1784</c:v>
                </c:pt>
                <c:pt idx="15">
                  <c:v>1785</c:v>
                </c:pt>
                <c:pt idx="16">
                  <c:v>1786</c:v>
                </c:pt>
                <c:pt idx="17">
                  <c:v>1787</c:v>
                </c:pt>
                <c:pt idx="18">
                  <c:v>1788</c:v>
                </c:pt>
                <c:pt idx="19">
                  <c:v>1789</c:v>
                </c:pt>
                <c:pt idx="20">
                  <c:v>1790</c:v>
                </c:pt>
                <c:pt idx="21">
                  <c:v>1791</c:v>
                </c:pt>
                <c:pt idx="22">
                  <c:v>1792</c:v>
                </c:pt>
                <c:pt idx="23">
                  <c:v>1793</c:v>
                </c:pt>
                <c:pt idx="24">
                  <c:v>1794</c:v>
                </c:pt>
                <c:pt idx="25">
                  <c:v>1795</c:v>
                </c:pt>
                <c:pt idx="26">
                  <c:v>1796</c:v>
                </c:pt>
                <c:pt idx="27">
                  <c:v>1797</c:v>
                </c:pt>
                <c:pt idx="28">
                  <c:v>1798</c:v>
                </c:pt>
                <c:pt idx="29">
                  <c:v>1799</c:v>
                </c:pt>
                <c:pt idx="30">
                  <c:v>1800</c:v>
                </c:pt>
                <c:pt idx="31">
                  <c:v>1801</c:v>
                </c:pt>
                <c:pt idx="32">
                  <c:v>1802</c:v>
                </c:pt>
                <c:pt idx="33">
                  <c:v>1803</c:v>
                </c:pt>
                <c:pt idx="34">
                  <c:v>1804</c:v>
                </c:pt>
                <c:pt idx="35">
                  <c:v>1805</c:v>
                </c:pt>
                <c:pt idx="36">
                  <c:v>1806</c:v>
                </c:pt>
                <c:pt idx="37">
                  <c:v>1807</c:v>
                </c:pt>
                <c:pt idx="38">
                  <c:v>1808</c:v>
                </c:pt>
                <c:pt idx="39">
                  <c:v>1809</c:v>
                </c:pt>
                <c:pt idx="40">
                  <c:v>1810</c:v>
                </c:pt>
                <c:pt idx="41">
                  <c:v>1811</c:v>
                </c:pt>
                <c:pt idx="42">
                  <c:v>1812</c:v>
                </c:pt>
                <c:pt idx="43">
                  <c:v>1813</c:v>
                </c:pt>
                <c:pt idx="44">
                  <c:v>1814</c:v>
                </c:pt>
                <c:pt idx="45">
                  <c:v>1815</c:v>
                </c:pt>
                <c:pt idx="46">
                  <c:v>1816</c:v>
                </c:pt>
                <c:pt idx="47">
                  <c:v>1817</c:v>
                </c:pt>
                <c:pt idx="48">
                  <c:v>1818</c:v>
                </c:pt>
                <c:pt idx="49">
                  <c:v>1819</c:v>
                </c:pt>
                <c:pt idx="50">
                  <c:v>1820</c:v>
                </c:pt>
                <c:pt idx="51">
                  <c:v>1821</c:v>
                </c:pt>
                <c:pt idx="52">
                  <c:v>1822</c:v>
                </c:pt>
                <c:pt idx="53">
                  <c:v>1823</c:v>
                </c:pt>
                <c:pt idx="54">
                  <c:v>1824</c:v>
                </c:pt>
                <c:pt idx="55">
                  <c:v>1825</c:v>
                </c:pt>
                <c:pt idx="56">
                  <c:v>1826</c:v>
                </c:pt>
                <c:pt idx="57">
                  <c:v>1827</c:v>
                </c:pt>
                <c:pt idx="58">
                  <c:v>1828</c:v>
                </c:pt>
                <c:pt idx="59">
                  <c:v>1829</c:v>
                </c:pt>
                <c:pt idx="60">
                  <c:v>1830</c:v>
                </c:pt>
                <c:pt idx="61">
                  <c:v>1831</c:v>
                </c:pt>
                <c:pt idx="62">
                  <c:v>1832</c:v>
                </c:pt>
                <c:pt idx="63">
                  <c:v>1833</c:v>
                </c:pt>
                <c:pt idx="64">
                  <c:v>1834</c:v>
                </c:pt>
                <c:pt idx="65">
                  <c:v>1835</c:v>
                </c:pt>
                <c:pt idx="66">
                  <c:v>1836</c:v>
                </c:pt>
                <c:pt idx="67">
                  <c:v>1837</c:v>
                </c:pt>
                <c:pt idx="68">
                  <c:v>1838</c:v>
                </c:pt>
                <c:pt idx="69">
                  <c:v>1839</c:v>
                </c:pt>
                <c:pt idx="70">
                  <c:v>1840</c:v>
                </c:pt>
                <c:pt idx="71">
                  <c:v>1841</c:v>
                </c:pt>
                <c:pt idx="72">
                  <c:v>1842</c:v>
                </c:pt>
                <c:pt idx="73">
                  <c:v>1843</c:v>
                </c:pt>
                <c:pt idx="74">
                  <c:v>1844</c:v>
                </c:pt>
                <c:pt idx="75">
                  <c:v>1845</c:v>
                </c:pt>
                <c:pt idx="76">
                  <c:v>1846</c:v>
                </c:pt>
                <c:pt idx="77">
                  <c:v>1847</c:v>
                </c:pt>
                <c:pt idx="78">
                  <c:v>1848</c:v>
                </c:pt>
                <c:pt idx="79">
                  <c:v>1849</c:v>
                </c:pt>
                <c:pt idx="80">
                  <c:v>1850</c:v>
                </c:pt>
                <c:pt idx="81">
                  <c:v>1851</c:v>
                </c:pt>
                <c:pt idx="82">
                  <c:v>1852</c:v>
                </c:pt>
                <c:pt idx="83">
                  <c:v>1853</c:v>
                </c:pt>
                <c:pt idx="84">
                  <c:v>1854</c:v>
                </c:pt>
                <c:pt idx="85">
                  <c:v>1855</c:v>
                </c:pt>
                <c:pt idx="86">
                  <c:v>1856</c:v>
                </c:pt>
                <c:pt idx="87">
                  <c:v>1857</c:v>
                </c:pt>
                <c:pt idx="88">
                  <c:v>1858</c:v>
                </c:pt>
                <c:pt idx="89">
                  <c:v>1859</c:v>
                </c:pt>
                <c:pt idx="90">
                  <c:v>1860</c:v>
                </c:pt>
                <c:pt idx="91">
                  <c:v>1861</c:v>
                </c:pt>
                <c:pt idx="92">
                  <c:v>1862</c:v>
                </c:pt>
                <c:pt idx="93">
                  <c:v>1863</c:v>
                </c:pt>
                <c:pt idx="94">
                  <c:v>1864</c:v>
                </c:pt>
                <c:pt idx="95">
                  <c:v>1865</c:v>
                </c:pt>
                <c:pt idx="96">
                  <c:v>1866</c:v>
                </c:pt>
                <c:pt idx="97">
                  <c:v>1867</c:v>
                </c:pt>
                <c:pt idx="98">
                  <c:v>1868</c:v>
                </c:pt>
                <c:pt idx="99">
                  <c:v>1869</c:v>
                </c:pt>
                <c:pt idx="100">
                  <c:v>1870</c:v>
                </c:pt>
                <c:pt idx="101">
                  <c:v>1871</c:v>
                </c:pt>
                <c:pt idx="102">
                  <c:v>1872</c:v>
                </c:pt>
                <c:pt idx="103">
                  <c:v>1873</c:v>
                </c:pt>
                <c:pt idx="104">
                  <c:v>1874</c:v>
                </c:pt>
                <c:pt idx="105">
                  <c:v>1875</c:v>
                </c:pt>
                <c:pt idx="106">
                  <c:v>1876</c:v>
                </c:pt>
                <c:pt idx="107">
                  <c:v>1877</c:v>
                </c:pt>
                <c:pt idx="108">
                  <c:v>1878</c:v>
                </c:pt>
                <c:pt idx="109">
                  <c:v>1879</c:v>
                </c:pt>
                <c:pt idx="110">
                  <c:v>1880</c:v>
                </c:pt>
                <c:pt idx="111">
                  <c:v>1881</c:v>
                </c:pt>
                <c:pt idx="112">
                  <c:v>1882</c:v>
                </c:pt>
                <c:pt idx="113">
                  <c:v>1883</c:v>
                </c:pt>
                <c:pt idx="114">
                  <c:v>1884</c:v>
                </c:pt>
                <c:pt idx="115">
                  <c:v>1885</c:v>
                </c:pt>
                <c:pt idx="116">
                  <c:v>1886</c:v>
                </c:pt>
                <c:pt idx="117">
                  <c:v>1887</c:v>
                </c:pt>
                <c:pt idx="118">
                  <c:v>1888</c:v>
                </c:pt>
                <c:pt idx="119">
                  <c:v>1889</c:v>
                </c:pt>
                <c:pt idx="120">
                  <c:v>1890</c:v>
                </c:pt>
                <c:pt idx="121">
                  <c:v>1891</c:v>
                </c:pt>
                <c:pt idx="122">
                  <c:v>1892</c:v>
                </c:pt>
                <c:pt idx="123">
                  <c:v>1893</c:v>
                </c:pt>
                <c:pt idx="124">
                  <c:v>1894</c:v>
                </c:pt>
                <c:pt idx="125">
                  <c:v>1895</c:v>
                </c:pt>
                <c:pt idx="126">
                  <c:v>1896</c:v>
                </c:pt>
                <c:pt idx="127">
                  <c:v>1897</c:v>
                </c:pt>
                <c:pt idx="128">
                  <c:v>1898</c:v>
                </c:pt>
                <c:pt idx="129">
                  <c:v>1899</c:v>
                </c:pt>
                <c:pt idx="130">
                  <c:v>1900</c:v>
                </c:pt>
                <c:pt idx="131">
                  <c:v>1901</c:v>
                </c:pt>
                <c:pt idx="132">
                  <c:v>1902</c:v>
                </c:pt>
                <c:pt idx="133">
                  <c:v>1903</c:v>
                </c:pt>
                <c:pt idx="134">
                  <c:v>1904</c:v>
                </c:pt>
                <c:pt idx="135">
                  <c:v>1905</c:v>
                </c:pt>
                <c:pt idx="136">
                  <c:v>1906</c:v>
                </c:pt>
                <c:pt idx="137">
                  <c:v>1907</c:v>
                </c:pt>
                <c:pt idx="138">
                  <c:v>1908</c:v>
                </c:pt>
                <c:pt idx="139">
                  <c:v>1909</c:v>
                </c:pt>
                <c:pt idx="140">
                  <c:v>1910</c:v>
                </c:pt>
                <c:pt idx="141">
                  <c:v>1911</c:v>
                </c:pt>
                <c:pt idx="142">
                  <c:v>1912</c:v>
                </c:pt>
                <c:pt idx="143">
                  <c:v>1913</c:v>
                </c:pt>
                <c:pt idx="144">
                  <c:v>1914</c:v>
                </c:pt>
                <c:pt idx="145">
                  <c:v>1915</c:v>
                </c:pt>
                <c:pt idx="146">
                  <c:v>1916</c:v>
                </c:pt>
                <c:pt idx="147">
                  <c:v>1917</c:v>
                </c:pt>
                <c:pt idx="148">
                  <c:v>1918</c:v>
                </c:pt>
                <c:pt idx="149">
                  <c:v>1919</c:v>
                </c:pt>
                <c:pt idx="150">
                  <c:v>1920</c:v>
                </c:pt>
                <c:pt idx="151">
                  <c:v>1921</c:v>
                </c:pt>
                <c:pt idx="152">
                  <c:v>1922</c:v>
                </c:pt>
                <c:pt idx="153">
                  <c:v>1923</c:v>
                </c:pt>
                <c:pt idx="154">
                  <c:v>1924</c:v>
                </c:pt>
                <c:pt idx="155">
                  <c:v>1925</c:v>
                </c:pt>
                <c:pt idx="156">
                  <c:v>1926</c:v>
                </c:pt>
                <c:pt idx="157">
                  <c:v>1927</c:v>
                </c:pt>
                <c:pt idx="158">
                  <c:v>1928</c:v>
                </c:pt>
                <c:pt idx="159">
                  <c:v>1929</c:v>
                </c:pt>
                <c:pt idx="160">
                  <c:v>1930</c:v>
                </c:pt>
                <c:pt idx="161">
                  <c:v>1931</c:v>
                </c:pt>
                <c:pt idx="162">
                  <c:v>1932</c:v>
                </c:pt>
                <c:pt idx="163">
                  <c:v>1933</c:v>
                </c:pt>
                <c:pt idx="164">
                  <c:v>1934</c:v>
                </c:pt>
                <c:pt idx="165">
                  <c:v>1935</c:v>
                </c:pt>
                <c:pt idx="166">
                  <c:v>1936</c:v>
                </c:pt>
                <c:pt idx="167">
                  <c:v>1937</c:v>
                </c:pt>
                <c:pt idx="168">
                  <c:v>1938</c:v>
                </c:pt>
                <c:pt idx="169">
                  <c:v>1939</c:v>
                </c:pt>
                <c:pt idx="170">
                  <c:v>1940</c:v>
                </c:pt>
                <c:pt idx="171">
                  <c:v>1941</c:v>
                </c:pt>
                <c:pt idx="172">
                  <c:v>1942</c:v>
                </c:pt>
                <c:pt idx="173">
                  <c:v>1943</c:v>
                </c:pt>
                <c:pt idx="174">
                  <c:v>1944</c:v>
                </c:pt>
                <c:pt idx="175">
                  <c:v>1945</c:v>
                </c:pt>
                <c:pt idx="176">
                  <c:v>1946</c:v>
                </c:pt>
                <c:pt idx="177">
                  <c:v>1947</c:v>
                </c:pt>
                <c:pt idx="178">
                  <c:v>1948</c:v>
                </c:pt>
                <c:pt idx="179">
                  <c:v>1949</c:v>
                </c:pt>
                <c:pt idx="180">
                  <c:v>1950</c:v>
                </c:pt>
                <c:pt idx="181">
                  <c:v>1951</c:v>
                </c:pt>
                <c:pt idx="182">
                  <c:v>1952</c:v>
                </c:pt>
                <c:pt idx="183">
                  <c:v>1953</c:v>
                </c:pt>
                <c:pt idx="184">
                  <c:v>1954</c:v>
                </c:pt>
                <c:pt idx="185">
                  <c:v>1955</c:v>
                </c:pt>
                <c:pt idx="186">
                  <c:v>1956</c:v>
                </c:pt>
                <c:pt idx="187">
                  <c:v>1957</c:v>
                </c:pt>
                <c:pt idx="188">
                  <c:v>1958</c:v>
                </c:pt>
                <c:pt idx="189">
                  <c:v>1959</c:v>
                </c:pt>
                <c:pt idx="190">
                  <c:v>1960</c:v>
                </c:pt>
                <c:pt idx="191">
                  <c:v>1961</c:v>
                </c:pt>
                <c:pt idx="192">
                  <c:v>1962</c:v>
                </c:pt>
                <c:pt idx="193">
                  <c:v>1963</c:v>
                </c:pt>
                <c:pt idx="194">
                  <c:v>1964</c:v>
                </c:pt>
                <c:pt idx="195">
                  <c:v>1965</c:v>
                </c:pt>
                <c:pt idx="196">
                  <c:v>1966</c:v>
                </c:pt>
                <c:pt idx="197">
                  <c:v>1967</c:v>
                </c:pt>
                <c:pt idx="198">
                  <c:v>1968</c:v>
                </c:pt>
                <c:pt idx="199">
                  <c:v>1969</c:v>
                </c:pt>
                <c:pt idx="200">
                  <c:v>1970</c:v>
                </c:pt>
                <c:pt idx="201">
                  <c:v>1971</c:v>
                </c:pt>
                <c:pt idx="202">
                  <c:v>1972</c:v>
                </c:pt>
                <c:pt idx="203">
                  <c:v>1973</c:v>
                </c:pt>
                <c:pt idx="204">
                  <c:v>1974</c:v>
                </c:pt>
                <c:pt idx="205">
                  <c:v>1975</c:v>
                </c:pt>
                <c:pt idx="206">
                  <c:v>1976</c:v>
                </c:pt>
                <c:pt idx="207">
                  <c:v>1977</c:v>
                </c:pt>
                <c:pt idx="208">
                  <c:v>1978</c:v>
                </c:pt>
                <c:pt idx="209">
                  <c:v>1979</c:v>
                </c:pt>
                <c:pt idx="210">
                  <c:v>1980</c:v>
                </c:pt>
                <c:pt idx="211">
                  <c:v>1981</c:v>
                </c:pt>
                <c:pt idx="212">
                  <c:v>1982</c:v>
                </c:pt>
                <c:pt idx="213">
                  <c:v>1983</c:v>
                </c:pt>
                <c:pt idx="214">
                  <c:v>1984</c:v>
                </c:pt>
                <c:pt idx="215">
                  <c:v>1985</c:v>
                </c:pt>
                <c:pt idx="216">
                  <c:v>1986</c:v>
                </c:pt>
                <c:pt idx="217">
                  <c:v>1987</c:v>
                </c:pt>
                <c:pt idx="218">
                  <c:v>1988</c:v>
                </c:pt>
                <c:pt idx="219">
                  <c:v>1989</c:v>
                </c:pt>
                <c:pt idx="220">
                  <c:v>1990</c:v>
                </c:pt>
                <c:pt idx="221">
                  <c:v>1991</c:v>
                </c:pt>
                <c:pt idx="222">
                  <c:v>1992</c:v>
                </c:pt>
                <c:pt idx="223">
                  <c:v>1993</c:v>
                </c:pt>
                <c:pt idx="224">
                  <c:v>1994</c:v>
                </c:pt>
                <c:pt idx="225">
                  <c:v>1995</c:v>
                </c:pt>
                <c:pt idx="226">
                  <c:v>1996</c:v>
                </c:pt>
                <c:pt idx="227">
                  <c:v>1997</c:v>
                </c:pt>
                <c:pt idx="228">
                  <c:v>1998</c:v>
                </c:pt>
                <c:pt idx="229">
                  <c:v>1999</c:v>
                </c:pt>
                <c:pt idx="230">
                  <c:v>2000</c:v>
                </c:pt>
                <c:pt idx="231">
                  <c:v>2001</c:v>
                </c:pt>
                <c:pt idx="232">
                  <c:v>2002</c:v>
                </c:pt>
                <c:pt idx="233">
                  <c:v>2003</c:v>
                </c:pt>
                <c:pt idx="234">
                  <c:v>2004</c:v>
                </c:pt>
                <c:pt idx="235">
                  <c:v>2005</c:v>
                </c:pt>
                <c:pt idx="236">
                  <c:v>2006</c:v>
                </c:pt>
                <c:pt idx="237">
                  <c:v>2007</c:v>
                </c:pt>
                <c:pt idx="238">
                  <c:v>2008</c:v>
                </c:pt>
                <c:pt idx="239">
                  <c:v>2009</c:v>
                </c:pt>
                <c:pt idx="240">
                  <c:v>2010</c:v>
                </c:pt>
                <c:pt idx="241">
                  <c:v>2011</c:v>
                </c:pt>
                <c:pt idx="242">
                  <c:v>2012</c:v>
                </c:pt>
                <c:pt idx="243">
                  <c:v>2013</c:v>
                </c:pt>
                <c:pt idx="244">
                  <c:v>2014</c:v>
                </c:pt>
                <c:pt idx="245">
                  <c:v>2015</c:v>
                </c:pt>
                <c:pt idx="246">
                  <c:v>2016</c:v>
                </c:pt>
                <c:pt idx="247">
                  <c:v>2017</c:v>
                </c:pt>
                <c:pt idx="248">
                  <c:v>2018</c:v>
                </c:pt>
                <c:pt idx="249">
                  <c:v>2019</c:v>
                </c:pt>
                <c:pt idx="250">
                  <c:v>2020</c:v>
                </c:pt>
                <c:pt idx="251">
                  <c:v>2021</c:v>
                </c:pt>
                <c:pt idx="252">
                  <c:v>2022</c:v>
                </c:pt>
                <c:pt idx="253">
                  <c:v>2023</c:v>
                </c:pt>
                <c:pt idx="254">
                  <c:v>2024</c:v>
                </c:pt>
              </c:strCache>
            </c:strRef>
          </c:cat>
          <c:val>
            <c:numRef>
              <c:f>'Klementinum 1770-2024 a ppmCO2'!$B$2:$B$256</c:f>
              <c:numCache>
                <c:formatCode>0.0</c:formatCode>
                <c:ptCount val="255"/>
                <c:pt idx="0">
                  <c:v>10.199999999999999</c:v>
                </c:pt>
                <c:pt idx="1">
                  <c:v>8.5</c:v>
                </c:pt>
                <c:pt idx="2">
                  <c:v>10.9</c:v>
                </c:pt>
                <c:pt idx="3">
                  <c:v>10</c:v>
                </c:pt>
                <c:pt idx="4">
                  <c:v>10.199999999999999</c:v>
                </c:pt>
                <c:pt idx="5">
                  <c:v>10.7</c:v>
                </c:pt>
                <c:pt idx="6">
                  <c:v>8.8000000000000007</c:v>
                </c:pt>
                <c:pt idx="7">
                  <c:v>8.9</c:v>
                </c:pt>
                <c:pt idx="8">
                  <c:v>10.199999999999999</c:v>
                </c:pt>
                <c:pt idx="9">
                  <c:v>10.4</c:v>
                </c:pt>
                <c:pt idx="10">
                  <c:v>8.9</c:v>
                </c:pt>
                <c:pt idx="11">
                  <c:v>10.3</c:v>
                </c:pt>
                <c:pt idx="12">
                  <c:v>9</c:v>
                </c:pt>
                <c:pt idx="13">
                  <c:v>10.1</c:v>
                </c:pt>
                <c:pt idx="14">
                  <c:v>8.4</c:v>
                </c:pt>
                <c:pt idx="15">
                  <c:v>7.9</c:v>
                </c:pt>
                <c:pt idx="16">
                  <c:v>7.4</c:v>
                </c:pt>
                <c:pt idx="17">
                  <c:v>10.199999999999999</c:v>
                </c:pt>
                <c:pt idx="18">
                  <c:v>9.9</c:v>
                </c:pt>
                <c:pt idx="19">
                  <c:v>10.199999999999999</c:v>
                </c:pt>
                <c:pt idx="20">
                  <c:v>10.199999999999999</c:v>
                </c:pt>
                <c:pt idx="21">
                  <c:v>11.2</c:v>
                </c:pt>
                <c:pt idx="22">
                  <c:v>10.3</c:v>
                </c:pt>
                <c:pt idx="23">
                  <c:v>10.6</c:v>
                </c:pt>
                <c:pt idx="24">
                  <c:v>11.5</c:v>
                </c:pt>
                <c:pt idx="25">
                  <c:v>10</c:v>
                </c:pt>
                <c:pt idx="26">
                  <c:v>10.1</c:v>
                </c:pt>
                <c:pt idx="27">
                  <c:v>11</c:v>
                </c:pt>
                <c:pt idx="28">
                  <c:v>10.7</c:v>
                </c:pt>
                <c:pt idx="29">
                  <c:v>7.7</c:v>
                </c:pt>
                <c:pt idx="30">
                  <c:v>10.1</c:v>
                </c:pt>
                <c:pt idx="31">
                  <c:v>10.9</c:v>
                </c:pt>
                <c:pt idx="32">
                  <c:v>10.199999999999999</c:v>
                </c:pt>
                <c:pt idx="33">
                  <c:v>9.1999999999999993</c:v>
                </c:pt>
                <c:pt idx="34">
                  <c:v>9.6</c:v>
                </c:pt>
                <c:pt idx="35">
                  <c:v>8.1</c:v>
                </c:pt>
                <c:pt idx="36">
                  <c:v>11</c:v>
                </c:pt>
                <c:pt idx="37">
                  <c:v>10.8</c:v>
                </c:pt>
                <c:pt idx="38">
                  <c:v>9.1999999999999993</c:v>
                </c:pt>
                <c:pt idx="39">
                  <c:v>9.9</c:v>
                </c:pt>
                <c:pt idx="40">
                  <c:v>9.6999999999999993</c:v>
                </c:pt>
                <c:pt idx="41">
                  <c:v>11.2</c:v>
                </c:pt>
                <c:pt idx="42">
                  <c:v>8.6</c:v>
                </c:pt>
                <c:pt idx="43">
                  <c:v>9.5</c:v>
                </c:pt>
                <c:pt idx="44">
                  <c:v>8.4</c:v>
                </c:pt>
                <c:pt idx="45">
                  <c:v>9.5</c:v>
                </c:pt>
                <c:pt idx="46">
                  <c:v>9</c:v>
                </c:pt>
                <c:pt idx="47">
                  <c:v>9.9</c:v>
                </c:pt>
                <c:pt idx="48">
                  <c:v>10.1</c:v>
                </c:pt>
                <c:pt idx="49">
                  <c:v>10.4</c:v>
                </c:pt>
                <c:pt idx="50">
                  <c:v>9.1999999999999993</c:v>
                </c:pt>
                <c:pt idx="51">
                  <c:v>9.9</c:v>
                </c:pt>
                <c:pt idx="52">
                  <c:v>11</c:v>
                </c:pt>
                <c:pt idx="53">
                  <c:v>9.6999999999999993</c:v>
                </c:pt>
                <c:pt idx="54">
                  <c:v>10.5</c:v>
                </c:pt>
                <c:pt idx="55">
                  <c:v>10.4</c:v>
                </c:pt>
                <c:pt idx="56">
                  <c:v>9.9</c:v>
                </c:pt>
                <c:pt idx="57">
                  <c:v>9.8000000000000007</c:v>
                </c:pt>
                <c:pt idx="58">
                  <c:v>10</c:v>
                </c:pt>
                <c:pt idx="59">
                  <c:v>7.4</c:v>
                </c:pt>
                <c:pt idx="60">
                  <c:v>9.3000000000000007</c:v>
                </c:pt>
                <c:pt idx="61">
                  <c:v>9.6999999999999993</c:v>
                </c:pt>
                <c:pt idx="62">
                  <c:v>9.5</c:v>
                </c:pt>
                <c:pt idx="63">
                  <c:v>9.9</c:v>
                </c:pt>
                <c:pt idx="64">
                  <c:v>11.4</c:v>
                </c:pt>
                <c:pt idx="65">
                  <c:v>9.6999999999999993</c:v>
                </c:pt>
                <c:pt idx="66">
                  <c:v>9.6999999999999993</c:v>
                </c:pt>
                <c:pt idx="67">
                  <c:v>8.3000000000000007</c:v>
                </c:pt>
                <c:pt idx="68">
                  <c:v>7.2</c:v>
                </c:pt>
                <c:pt idx="69">
                  <c:v>9.1</c:v>
                </c:pt>
                <c:pt idx="70">
                  <c:v>7.6</c:v>
                </c:pt>
                <c:pt idx="71">
                  <c:v>9.5</c:v>
                </c:pt>
                <c:pt idx="72">
                  <c:v>8.6999999999999993</c:v>
                </c:pt>
                <c:pt idx="73">
                  <c:v>9.5</c:v>
                </c:pt>
                <c:pt idx="74">
                  <c:v>8.3000000000000007</c:v>
                </c:pt>
                <c:pt idx="75">
                  <c:v>8.3000000000000007</c:v>
                </c:pt>
                <c:pt idx="76">
                  <c:v>10</c:v>
                </c:pt>
                <c:pt idx="77">
                  <c:v>8.1999999999999993</c:v>
                </c:pt>
                <c:pt idx="78">
                  <c:v>9.1</c:v>
                </c:pt>
                <c:pt idx="79">
                  <c:v>8.4</c:v>
                </c:pt>
                <c:pt idx="80">
                  <c:v>8.6999999999999993</c:v>
                </c:pt>
                <c:pt idx="81">
                  <c:v>8.5</c:v>
                </c:pt>
                <c:pt idx="82">
                  <c:v>9.9</c:v>
                </c:pt>
                <c:pt idx="83">
                  <c:v>7.8</c:v>
                </c:pt>
                <c:pt idx="84">
                  <c:v>8.9</c:v>
                </c:pt>
                <c:pt idx="85">
                  <c:v>7.6</c:v>
                </c:pt>
                <c:pt idx="86">
                  <c:v>8.9</c:v>
                </c:pt>
                <c:pt idx="87">
                  <c:v>9.1</c:v>
                </c:pt>
                <c:pt idx="88">
                  <c:v>7.9</c:v>
                </c:pt>
                <c:pt idx="89">
                  <c:v>10</c:v>
                </c:pt>
                <c:pt idx="90">
                  <c:v>8.4</c:v>
                </c:pt>
                <c:pt idx="91">
                  <c:v>9.1999999999999993</c:v>
                </c:pt>
                <c:pt idx="92">
                  <c:v>9.8000000000000007</c:v>
                </c:pt>
                <c:pt idx="93">
                  <c:v>10.4</c:v>
                </c:pt>
                <c:pt idx="94">
                  <c:v>7.4</c:v>
                </c:pt>
                <c:pt idx="95">
                  <c:v>9.1</c:v>
                </c:pt>
                <c:pt idx="96">
                  <c:v>10</c:v>
                </c:pt>
                <c:pt idx="97">
                  <c:v>9.1</c:v>
                </c:pt>
                <c:pt idx="98">
                  <c:v>11.2</c:v>
                </c:pt>
                <c:pt idx="99">
                  <c:v>9.4</c:v>
                </c:pt>
                <c:pt idx="100">
                  <c:v>8.1</c:v>
                </c:pt>
                <c:pt idx="101">
                  <c:v>7.2</c:v>
                </c:pt>
                <c:pt idx="102">
                  <c:v>10.3</c:v>
                </c:pt>
                <c:pt idx="103">
                  <c:v>9.8000000000000007</c:v>
                </c:pt>
                <c:pt idx="104">
                  <c:v>9.1999999999999993</c:v>
                </c:pt>
                <c:pt idx="105">
                  <c:v>8.4</c:v>
                </c:pt>
                <c:pt idx="106">
                  <c:v>9.1</c:v>
                </c:pt>
                <c:pt idx="107">
                  <c:v>9.4</c:v>
                </c:pt>
                <c:pt idx="108">
                  <c:v>9.6999999999999993</c:v>
                </c:pt>
                <c:pt idx="109">
                  <c:v>7.9</c:v>
                </c:pt>
                <c:pt idx="110">
                  <c:v>9.4</c:v>
                </c:pt>
                <c:pt idx="111">
                  <c:v>8.1999999999999993</c:v>
                </c:pt>
                <c:pt idx="112">
                  <c:v>9.6</c:v>
                </c:pt>
                <c:pt idx="113">
                  <c:v>9</c:v>
                </c:pt>
                <c:pt idx="114">
                  <c:v>9.5</c:v>
                </c:pt>
                <c:pt idx="115">
                  <c:v>9.4</c:v>
                </c:pt>
                <c:pt idx="116">
                  <c:v>9.5</c:v>
                </c:pt>
                <c:pt idx="117">
                  <c:v>8.4</c:v>
                </c:pt>
                <c:pt idx="118">
                  <c:v>8.4</c:v>
                </c:pt>
                <c:pt idx="119">
                  <c:v>8.8000000000000007</c:v>
                </c:pt>
                <c:pt idx="120">
                  <c:v>8.9</c:v>
                </c:pt>
                <c:pt idx="121">
                  <c:v>8.6</c:v>
                </c:pt>
                <c:pt idx="122">
                  <c:v>8.9</c:v>
                </c:pt>
                <c:pt idx="123">
                  <c:v>8.9</c:v>
                </c:pt>
                <c:pt idx="124">
                  <c:v>9.3000000000000007</c:v>
                </c:pt>
                <c:pt idx="125">
                  <c:v>8.4</c:v>
                </c:pt>
                <c:pt idx="126">
                  <c:v>8.6</c:v>
                </c:pt>
                <c:pt idx="127">
                  <c:v>9.1</c:v>
                </c:pt>
                <c:pt idx="128">
                  <c:v>10.1</c:v>
                </c:pt>
                <c:pt idx="129">
                  <c:v>8.9</c:v>
                </c:pt>
                <c:pt idx="130">
                  <c:v>9.5</c:v>
                </c:pt>
                <c:pt idx="131">
                  <c:v>8.6999999999999993</c:v>
                </c:pt>
                <c:pt idx="132">
                  <c:v>8.1999999999999993</c:v>
                </c:pt>
                <c:pt idx="133">
                  <c:v>9.6</c:v>
                </c:pt>
                <c:pt idx="134">
                  <c:v>9.8000000000000007</c:v>
                </c:pt>
                <c:pt idx="135">
                  <c:v>9.3000000000000007</c:v>
                </c:pt>
                <c:pt idx="136">
                  <c:v>9.5</c:v>
                </c:pt>
                <c:pt idx="137">
                  <c:v>9.1999999999999993</c:v>
                </c:pt>
                <c:pt idx="138">
                  <c:v>8.6999999999999993</c:v>
                </c:pt>
                <c:pt idx="139">
                  <c:v>8.6999999999999993</c:v>
                </c:pt>
                <c:pt idx="140">
                  <c:v>9.5</c:v>
                </c:pt>
                <c:pt idx="141">
                  <c:v>10.3</c:v>
                </c:pt>
                <c:pt idx="142">
                  <c:v>8.6</c:v>
                </c:pt>
                <c:pt idx="143">
                  <c:v>9.4</c:v>
                </c:pt>
                <c:pt idx="144">
                  <c:v>9.3000000000000007</c:v>
                </c:pt>
                <c:pt idx="145">
                  <c:v>9.1999999999999993</c:v>
                </c:pt>
                <c:pt idx="146">
                  <c:v>10.1</c:v>
                </c:pt>
                <c:pt idx="147">
                  <c:v>8.8000000000000007</c:v>
                </c:pt>
                <c:pt idx="148">
                  <c:v>10</c:v>
                </c:pt>
                <c:pt idx="149">
                  <c:v>8.6</c:v>
                </c:pt>
                <c:pt idx="150">
                  <c:v>9.6999999999999993</c:v>
                </c:pt>
                <c:pt idx="151">
                  <c:v>10.1</c:v>
                </c:pt>
                <c:pt idx="152">
                  <c:v>8.3000000000000007</c:v>
                </c:pt>
                <c:pt idx="153">
                  <c:v>9.3000000000000007</c:v>
                </c:pt>
                <c:pt idx="154">
                  <c:v>8.6</c:v>
                </c:pt>
                <c:pt idx="155">
                  <c:v>9.5</c:v>
                </c:pt>
                <c:pt idx="156">
                  <c:v>9.9</c:v>
                </c:pt>
                <c:pt idx="157">
                  <c:v>9.4</c:v>
                </c:pt>
                <c:pt idx="158">
                  <c:v>9.6999999999999993</c:v>
                </c:pt>
                <c:pt idx="159">
                  <c:v>8.4</c:v>
                </c:pt>
                <c:pt idx="160">
                  <c:v>10.1</c:v>
                </c:pt>
                <c:pt idx="161">
                  <c:v>8.8000000000000007</c:v>
                </c:pt>
                <c:pt idx="162">
                  <c:v>9.6</c:v>
                </c:pt>
                <c:pt idx="163">
                  <c:v>8.9</c:v>
                </c:pt>
                <c:pt idx="164">
                  <c:v>11.3</c:v>
                </c:pt>
                <c:pt idx="165">
                  <c:v>10</c:v>
                </c:pt>
                <c:pt idx="166">
                  <c:v>9.8000000000000007</c:v>
                </c:pt>
                <c:pt idx="167">
                  <c:v>10.199999999999999</c:v>
                </c:pt>
                <c:pt idx="168">
                  <c:v>10.1</c:v>
                </c:pt>
                <c:pt idx="169">
                  <c:v>9.6999999999999993</c:v>
                </c:pt>
                <c:pt idx="170">
                  <c:v>7.5</c:v>
                </c:pt>
                <c:pt idx="171">
                  <c:v>8.1999999999999993</c:v>
                </c:pt>
                <c:pt idx="172">
                  <c:v>8.6</c:v>
                </c:pt>
                <c:pt idx="173">
                  <c:v>10.199999999999999</c:v>
                </c:pt>
                <c:pt idx="174">
                  <c:v>9.6</c:v>
                </c:pt>
                <c:pt idx="175">
                  <c:v>10.3</c:v>
                </c:pt>
                <c:pt idx="176">
                  <c:v>9.8000000000000007</c:v>
                </c:pt>
                <c:pt idx="177">
                  <c:v>9.8000000000000007</c:v>
                </c:pt>
                <c:pt idx="178">
                  <c:v>10.4</c:v>
                </c:pt>
                <c:pt idx="179">
                  <c:v>10.4</c:v>
                </c:pt>
                <c:pt idx="180">
                  <c:v>10.199999999999999</c:v>
                </c:pt>
                <c:pt idx="181">
                  <c:v>10.4</c:v>
                </c:pt>
                <c:pt idx="182">
                  <c:v>9.6999999999999993</c:v>
                </c:pt>
                <c:pt idx="183">
                  <c:v>10.5</c:v>
                </c:pt>
                <c:pt idx="184">
                  <c:v>9.1</c:v>
                </c:pt>
                <c:pt idx="185">
                  <c:v>8.9</c:v>
                </c:pt>
                <c:pt idx="186">
                  <c:v>8.3000000000000007</c:v>
                </c:pt>
                <c:pt idx="187">
                  <c:v>10.1</c:v>
                </c:pt>
                <c:pt idx="188">
                  <c:v>9.6999999999999993</c:v>
                </c:pt>
                <c:pt idx="189">
                  <c:v>10.199999999999999</c:v>
                </c:pt>
                <c:pt idx="190">
                  <c:v>9.8000000000000007</c:v>
                </c:pt>
                <c:pt idx="191">
                  <c:v>10.4</c:v>
                </c:pt>
                <c:pt idx="192">
                  <c:v>8.8000000000000007</c:v>
                </c:pt>
                <c:pt idx="193">
                  <c:v>9</c:v>
                </c:pt>
                <c:pt idx="194">
                  <c:v>9.6999999999999993</c:v>
                </c:pt>
                <c:pt idx="195">
                  <c:v>9</c:v>
                </c:pt>
                <c:pt idx="196">
                  <c:v>10.4</c:v>
                </c:pt>
                <c:pt idx="197">
                  <c:v>10.7</c:v>
                </c:pt>
                <c:pt idx="198">
                  <c:v>9.8000000000000007</c:v>
                </c:pt>
                <c:pt idx="199">
                  <c:v>9.3000000000000007</c:v>
                </c:pt>
                <c:pt idx="200">
                  <c:v>9.5</c:v>
                </c:pt>
                <c:pt idx="201">
                  <c:v>10.1</c:v>
                </c:pt>
                <c:pt idx="202">
                  <c:v>9.8000000000000007</c:v>
                </c:pt>
                <c:pt idx="203">
                  <c:v>10</c:v>
                </c:pt>
                <c:pt idx="204">
                  <c:v>10.199999999999999</c:v>
                </c:pt>
                <c:pt idx="205">
                  <c:v>10.8</c:v>
                </c:pt>
                <c:pt idx="206">
                  <c:v>10.7</c:v>
                </c:pt>
                <c:pt idx="207">
                  <c:v>10.199999999999999</c:v>
                </c:pt>
                <c:pt idx="208">
                  <c:v>9.6</c:v>
                </c:pt>
                <c:pt idx="209">
                  <c:v>9.9</c:v>
                </c:pt>
                <c:pt idx="210">
                  <c:v>9</c:v>
                </c:pt>
                <c:pt idx="211">
                  <c:v>10.1</c:v>
                </c:pt>
                <c:pt idx="212">
                  <c:v>10.6</c:v>
                </c:pt>
                <c:pt idx="213">
                  <c:v>10.9</c:v>
                </c:pt>
                <c:pt idx="214">
                  <c:v>9.8000000000000007</c:v>
                </c:pt>
                <c:pt idx="215">
                  <c:v>9.3000000000000007</c:v>
                </c:pt>
                <c:pt idx="216">
                  <c:v>10</c:v>
                </c:pt>
                <c:pt idx="217">
                  <c:v>9.3000000000000007</c:v>
                </c:pt>
                <c:pt idx="218">
                  <c:v>10.9</c:v>
                </c:pt>
                <c:pt idx="219">
                  <c:v>11.2</c:v>
                </c:pt>
                <c:pt idx="220">
                  <c:v>11.4</c:v>
                </c:pt>
                <c:pt idx="221">
                  <c:v>10</c:v>
                </c:pt>
                <c:pt idx="222">
                  <c:v>11.4</c:v>
                </c:pt>
                <c:pt idx="223">
                  <c:v>10.4</c:v>
                </c:pt>
                <c:pt idx="224">
                  <c:v>11.6</c:v>
                </c:pt>
                <c:pt idx="225">
                  <c:v>10.7</c:v>
                </c:pt>
                <c:pt idx="226">
                  <c:v>9</c:v>
                </c:pt>
                <c:pt idx="227">
                  <c:v>10.4</c:v>
                </c:pt>
                <c:pt idx="228">
                  <c:v>11.1</c:v>
                </c:pt>
                <c:pt idx="229">
                  <c:v>11.3</c:v>
                </c:pt>
                <c:pt idx="230">
                  <c:v>12</c:v>
                </c:pt>
                <c:pt idx="231">
                  <c:v>10.6</c:v>
                </c:pt>
                <c:pt idx="232">
                  <c:v>11.4</c:v>
                </c:pt>
                <c:pt idx="233">
                  <c:v>11.2</c:v>
                </c:pt>
                <c:pt idx="234">
                  <c:v>10.9</c:v>
                </c:pt>
                <c:pt idx="235" formatCode="General">
                  <c:v>10.9</c:v>
                </c:pt>
                <c:pt idx="236" formatCode="General">
                  <c:v>11.3</c:v>
                </c:pt>
                <c:pt idx="237">
                  <c:v>12.1</c:v>
                </c:pt>
                <c:pt idx="238">
                  <c:v>11.7</c:v>
                </c:pt>
                <c:pt idx="239">
                  <c:v>11.4</c:v>
                </c:pt>
                <c:pt idx="240">
                  <c:v>10</c:v>
                </c:pt>
                <c:pt idx="241">
                  <c:v>11.6</c:v>
                </c:pt>
                <c:pt idx="242">
                  <c:v>11.5</c:v>
                </c:pt>
                <c:pt idx="243">
                  <c:v>10.8</c:v>
                </c:pt>
                <c:pt idx="244">
                  <c:v>12.5</c:v>
                </c:pt>
                <c:pt idx="245">
                  <c:v>12.5</c:v>
                </c:pt>
                <c:pt idx="246">
                  <c:v>11.8</c:v>
                </c:pt>
                <c:pt idx="247">
                  <c:v>11.8</c:v>
                </c:pt>
                <c:pt idx="248">
                  <c:v>12.8</c:v>
                </c:pt>
                <c:pt idx="249">
                  <c:v>12.6</c:v>
                </c:pt>
                <c:pt idx="250">
                  <c:v>12.3</c:v>
                </c:pt>
                <c:pt idx="251">
                  <c:v>11.1</c:v>
                </c:pt>
                <c:pt idx="252">
                  <c:v>12.4</c:v>
                </c:pt>
                <c:pt idx="253">
                  <c:v>12.8</c:v>
                </c:pt>
                <c:pt idx="254">
                  <c:v>13.3</c:v>
                </c:pt>
              </c:numCache>
            </c:numRef>
          </c:val>
        </c:ser>
        <c:marker val="1"/>
        <c:axId val="135527040"/>
        <c:axId val="135525504"/>
      </c:lineChart>
      <c:catAx>
        <c:axId val="135509888"/>
        <c:scaling>
          <c:orientation val="minMax"/>
        </c:scaling>
        <c:axPos val="b"/>
        <c:minorGridlines/>
        <c:tickLblPos val="nextTo"/>
        <c:crossAx val="135511424"/>
        <c:crosses val="autoZero"/>
        <c:auto val="1"/>
        <c:lblAlgn val="ctr"/>
        <c:lblOffset val="100"/>
      </c:catAx>
      <c:valAx>
        <c:axId val="135511424"/>
        <c:scaling>
          <c:orientation val="minMax"/>
          <c:min val="0"/>
        </c:scaling>
        <c:axPos val="l"/>
        <c:majorGridlines/>
        <c:minorGridlines/>
        <c:numFmt formatCode="0.0" sourceLinked="1"/>
        <c:tickLblPos val="nextTo"/>
        <c:crossAx val="135509888"/>
        <c:crosses val="autoZero"/>
        <c:crossBetween val="between"/>
        <c:majorUnit val="25"/>
      </c:valAx>
      <c:valAx>
        <c:axId val="135525504"/>
        <c:scaling>
          <c:orientation val="minMax"/>
          <c:min val="7"/>
        </c:scaling>
        <c:axPos val="r"/>
        <c:numFmt formatCode="0.0" sourceLinked="1"/>
        <c:tickLblPos val="nextTo"/>
        <c:crossAx val="135527040"/>
        <c:crosses val="max"/>
        <c:crossBetween val="between"/>
        <c:majorUnit val="0.5"/>
      </c:valAx>
      <c:catAx>
        <c:axId val="135527040"/>
        <c:scaling>
          <c:orientation val="minMax"/>
        </c:scaling>
        <c:delete val="1"/>
        <c:axPos val="b"/>
        <c:tickLblPos val="none"/>
        <c:crossAx val="135525504"/>
        <c:crosses val="autoZero"/>
        <c:auto val="1"/>
        <c:lblAlgn val="ctr"/>
        <c:lblOffset val="100"/>
      </c:catAx>
    </c:plotArea>
    <c:legend>
      <c:legendPos val="r"/>
      <c:layout>
        <c:manualLayout>
          <c:xMode val="edge"/>
          <c:yMode val="edge"/>
          <c:x val="0.3485060103033773"/>
          <c:y val="5.5729347390898167E-2"/>
          <c:w val="0.11800801373783625"/>
          <c:h val="0.14277859335379689"/>
        </c:manualLayout>
      </c:layout>
    </c:legend>
    <c:plotVisOnly val="1"/>
  </c:chart>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419100</xdr:colOff>
      <xdr:row>71</xdr:row>
      <xdr:rowOff>63500</xdr:rowOff>
    </xdr:from>
    <xdr:to>
      <xdr:col>16</xdr:col>
      <xdr:colOff>501650</xdr:colOff>
      <xdr:row>93</xdr:row>
      <xdr:rowOff>25400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260350</xdr:colOff>
      <xdr:row>71</xdr:row>
      <xdr:rowOff>101600</xdr:rowOff>
    </xdr:from>
    <xdr:to>
      <xdr:col>13</xdr:col>
      <xdr:colOff>260350</xdr:colOff>
      <xdr:row>73</xdr:row>
      <xdr:rowOff>127000</xdr:rowOff>
    </xdr:to>
    <xdr:sp macro="" textlink="">
      <xdr:nvSpPr>
        <xdr:cNvPr id="6" name="TextovéPole 5"/>
        <xdr:cNvSpPr txBox="1"/>
      </xdr:nvSpPr>
      <xdr:spPr>
        <a:xfrm>
          <a:off x="2089150" y="13735050"/>
          <a:ext cx="632460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cs-CZ" sz="1800" b="1"/>
            <a:t>Teploty roční  ČR [°C] a ppm CO2 Mauna Loa 1961-2024</a:t>
          </a:r>
        </a:p>
      </xdr:txBody>
    </xdr:sp>
    <xdr:clientData/>
  </xdr:twoCellAnchor>
  <xdr:twoCellAnchor>
    <xdr:from>
      <xdr:col>1</xdr:col>
      <xdr:colOff>6350</xdr:colOff>
      <xdr:row>94</xdr:row>
      <xdr:rowOff>6350</xdr:rowOff>
    </xdr:from>
    <xdr:to>
      <xdr:col>16</xdr:col>
      <xdr:colOff>349250</xdr:colOff>
      <xdr:row>103</xdr:row>
      <xdr:rowOff>165100</xdr:rowOff>
    </xdr:to>
    <xdr:sp macro="" textlink="">
      <xdr:nvSpPr>
        <xdr:cNvPr id="7" name="TextovéPole 6"/>
        <xdr:cNvSpPr txBox="1"/>
      </xdr:nvSpPr>
      <xdr:spPr>
        <a:xfrm>
          <a:off x="615950" y="17633950"/>
          <a:ext cx="102616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200" b="1"/>
            <a:t>Trend teploty, rozdíl 2024 a 1961 je  9,1°C - 6,8</a:t>
          </a:r>
          <a:r>
            <a:rPr lang="cs-CZ" sz="1200" b="1">
              <a:solidFill>
                <a:schemeClr val="dk1"/>
              </a:solidFill>
              <a:latin typeface="+mn-lt"/>
              <a:ea typeface="+mn-ea"/>
              <a:cs typeface="+mn-cs"/>
            </a:rPr>
            <a:t>°C</a:t>
          </a:r>
          <a:r>
            <a:rPr lang="cs-CZ" sz="1200" b="1"/>
            <a:t> = 2,3°C.</a:t>
          </a:r>
        </a:p>
        <a:p>
          <a:r>
            <a:rPr lang="cs-CZ" sz="1200" b="1"/>
            <a:t>Trend ppm CO2 Mauna Loa, rozdíl 2024</a:t>
          </a:r>
          <a:r>
            <a:rPr lang="cs-CZ" sz="1200" b="1" baseline="0"/>
            <a:t> a 1961 je  410 ppm - 310 ppm = 10O ppm. </a:t>
          </a:r>
        </a:p>
        <a:p>
          <a:r>
            <a:rPr lang="cs-CZ" sz="1200" b="1" baseline="0"/>
            <a:t>Závěr : Nárůst  ( trendu) ppmCO2  o 100 ppm odpovídá nárůstu ( trendu) 2,3°C pro ČR. </a:t>
          </a:r>
          <a:br>
            <a:rPr lang="cs-CZ" sz="1200" b="1" baseline="0"/>
          </a:br>
          <a:r>
            <a:rPr lang="cs-CZ" sz="1200" b="1" baseline="0"/>
            <a:t>Oba trendy mají velmi blízkou směrnici ( úhel, který svírají v grafu), lze předpokládat, že v rozmezí dalších desítek let bude  platit, že nárůst ppm CO2 o 100 ppm bude odpovídat nárůstu teplot ( zde za 63 let) asi o 2,3°C. Jedná se o celkový nárůst teploty, na němž se nárůst ppm CO2 podílí částí, kterou nelze dobře určit.</a:t>
          </a:r>
          <a:br>
            <a:rPr lang="cs-CZ" sz="1200" b="1" baseline="0"/>
          </a:br>
          <a:r>
            <a:rPr lang="cs-CZ" sz="1200" b="1" baseline="0"/>
            <a:t>Lze vypočítat radiační příspěvek CO2, jako pohlcení IR záření , které vydává Země jako absolutně černé tělěeso. Tuto hodnotu IR záření lze přepočítat na přírůstek teploty.</a:t>
          </a:r>
        </a:p>
        <a:p>
          <a:pPr marL="0" marR="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latin typeface="+mn-lt"/>
              <a:ea typeface="+mn-ea"/>
              <a:cs typeface="+mn-cs"/>
            </a:rPr>
            <a:t>(</a:t>
          </a:r>
          <a:r>
            <a:rPr lang="cs-CZ" sz="1100">
              <a:solidFill>
                <a:schemeClr val="dk1"/>
              </a:solidFill>
              <a:latin typeface="Symbol" pitchFamily="18" charset="2"/>
              <a:ea typeface="+mn-ea"/>
              <a:cs typeface="+mn-cs"/>
            </a:rPr>
            <a:t>D</a:t>
          </a:r>
          <a:r>
            <a:rPr lang="cs-CZ" sz="1100" b="1">
              <a:solidFill>
                <a:schemeClr val="dk1"/>
              </a:solidFill>
              <a:latin typeface="+mn-lt"/>
              <a:ea typeface="+mn-ea"/>
              <a:cs typeface="+mn-cs"/>
            </a:rPr>
            <a:t>)F[W/m2]=5,35*ln (ppCO2 aktualní/pp CO2 referenční)</a:t>
          </a:r>
          <a:br>
            <a:rPr lang="cs-CZ" sz="1100" b="1">
              <a:solidFill>
                <a:schemeClr val="dk1"/>
              </a:solidFill>
              <a:latin typeface="+mn-lt"/>
              <a:ea typeface="+mn-ea"/>
              <a:cs typeface="+mn-cs"/>
            </a:rPr>
          </a:br>
          <a:r>
            <a:rPr lang="cs-CZ" sz="1100" b="1">
              <a:solidFill>
                <a:schemeClr val="dk1"/>
              </a:solidFill>
              <a:latin typeface="+mn-lt"/>
              <a:ea typeface="+mn-ea"/>
              <a:cs typeface="+mn-cs"/>
            </a:rPr>
            <a:t> F =(5,67E-8)*T</a:t>
          </a:r>
          <a:r>
            <a:rPr lang="cs-CZ" sz="1100" smtClean="0">
              <a:solidFill>
                <a:schemeClr val="dk1"/>
              </a:solidFill>
              <a:latin typeface="+mn-lt"/>
              <a:ea typeface="+mn-ea"/>
              <a:cs typeface="+mn-cs"/>
            </a:rPr>
            <a:t>^4  ( Stefan- Bolztmannův zákon Místo F bývá označeníI  </a:t>
          </a:r>
          <a:r>
            <a:rPr lang="cs-CZ" sz="1100">
              <a:solidFill>
                <a:schemeClr val="dk1"/>
              </a:solidFill>
              <a:latin typeface="+mn-lt"/>
              <a:ea typeface="+mn-ea"/>
              <a:cs typeface="+mn-cs"/>
            </a:rPr>
            <a:t> I </a:t>
          </a:r>
          <a:r>
            <a:rPr lang="cs-CZ" sz="1100" smtClean="0">
              <a:solidFill>
                <a:schemeClr val="dk1"/>
              </a:solidFill>
              <a:latin typeface="+mn-lt"/>
              <a:ea typeface="+mn-ea"/>
              <a:cs typeface="+mn-cs"/>
            </a:rPr>
            <a:t> ( ve Wikipedii), což je ve vzorcích špatně</a:t>
          </a:r>
          <a:r>
            <a:rPr lang="cs-CZ" sz="1100" baseline="0" smtClean="0">
              <a:solidFill>
                <a:schemeClr val="dk1"/>
              </a:solidFill>
              <a:latin typeface="+mn-lt"/>
              <a:ea typeface="+mn-ea"/>
              <a:cs typeface="+mn-cs"/>
            </a:rPr>
            <a:t> rozpoznatelné</a:t>
          </a:r>
          <a:endParaRPr lang="cs-CZ" sz="1100" smtClean="0">
            <a:solidFill>
              <a:schemeClr val="dk1"/>
            </a:solidFill>
            <a:latin typeface="+mn-lt"/>
            <a:ea typeface="+mn-ea"/>
            <a:cs typeface="+mn-cs"/>
          </a:endParaRPr>
        </a:p>
        <a:p>
          <a:endParaRPr lang="cs-CZ" sz="1200" b="1"/>
        </a:p>
      </xdr:txBody>
    </xdr:sp>
    <xdr:clientData/>
  </xdr:twoCellAnchor>
  <xdr:twoCellAnchor>
    <xdr:from>
      <xdr:col>5</xdr:col>
      <xdr:colOff>107950</xdr:colOff>
      <xdr:row>98</xdr:row>
      <xdr:rowOff>152400</xdr:rowOff>
    </xdr:from>
    <xdr:to>
      <xdr:col>5</xdr:col>
      <xdr:colOff>165100</xdr:colOff>
      <xdr:row>98</xdr:row>
      <xdr:rowOff>171450</xdr:rowOff>
    </xdr:to>
    <xdr:cxnSp macro="">
      <xdr:nvCxnSpPr>
        <xdr:cNvPr id="9" name="Přímá spojovací čára 8"/>
        <xdr:cNvCxnSpPr/>
      </xdr:nvCxnSpPr>
      <xdr:spPr>
        <a:xfrm>
          <a:off x="3270250" y="18516600"/>
          <a:ext cx="571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482600</xdr:colOff>
      <xdr:row>116</xdr:row>
      <xdr:rowOff>165100</xdr:rowOff>
    </xdr:from>
    <xdr:to>
      <xdr:col>12</xdr:col>
      <xdr:colOff>368300</xdr:colOff>
      <xdr:row>155</xdr:row>
      <xdr:rowOff>63500</xdr:rowOff>
    </xdr:to>
    <xdr:sp macro="" textlink="">
      <xdr:nvSpPr>
        <xdr:cNvPr id="8" name="TextovéPole 7"/>
        <xdr:cNvSpPr txBox="1"/>
      </xdr:nvSpPr>
      <xdr:spPr>
        <a:xfrm>
          <a:off x="482600" y="22002750"/>
          <a:ext cx="8274050" cy="708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400"/>
            <a:t>Závěr pro  období 1961-2024 v ČR.</a:t>
          </a:r>
        </a:p>
        <a:p>
          <a:r>
            <a:rPr lang="cs-CZ" sz="1400"/>
            <a:t> IR záření </a:t>
          </a:r>
          <a:r>
            <a:rPr lang="cs-CZ" sz="1400" b="1"/>
            <a:t>vlivem CO2  </a:t>
          </a:r>
          <a:r>
            <a:rPr lang="cs-CZ" sz="1400"/>
            <a:t>při změně ( trendu) </a:t>
          </a:r>
          <a:r>
            <a:rPr lang="cs-CZ" sz="1400" b="1"/>
            <a:t>o 100 ppm CO2 </a:t>
          </a:r>
          <a:r>
            <a:rPr lang="cs-CZ" sz="1400"/>
            <a:t>( z 310 na 410 ppm)  na  způsobí pohlcení </a:t>
          </a:r>
          <a:r>
            <a:rPr lang="cs-CZ" sz="1400" b="1"/>
            <a:t>vyzařování ( které neodejde do vesmíru) o 1,5 W/m2</a:t>
          </a:r>
          <a:r>
            <a:rPr lang="cs-CZ" sz="1400"/>
            <a:t>, což lze převést na </a:t>
          </a:r>
          <a:r>
            <a:rPr lang="cs-CZ" sz="1400" b="1"/>
            <a:t>zvýšení teploty o 0,3°C</a:t>
          </a:r>
          <a:r>
            <a:rPr lang="cs-CZ" sz="1400"/>
            <a:t>.</a:t>
          </a:r>
        </a:p>
        <a:p>
          <a:r>
            <a:rPr lang="cs-CZ" sz="1400" b="1"/>
            <a:t>Skutečné</a:t>
          </a:r>
          <a:r>
            <a:rPr lang="cs-CZ" sz="1400" b="1" baseline="0"/>
            <a:t> zvýšení teploty </a:t>
          </a:r>
          <a:r>
            <a:rPr lang="cs-CZ" sz="1200" b="1">
              <a:solidFill>
                <a:schemeClr val="dk1"/>
              </a:solidFill>
              <a:latin typeface="+mn-lt"/>
              <a:ea typeface="+mn-ea"/>
              <a:cs typeface="+mn-cs"/>
            </a:rPr>
            <a:t>1961-2024 v ČR je v trendu 2,3°C při navýšení ppm CO2 o 100 ppm CO2 trendu na Mauna Loa.</a:t>
          </a:r>
        </a:p>
        <a:p>
          <a:r>
            <a:rPr lang="cs-CZ" sz="1200" b="1">
              <a:solidFill>
                <a:schemeClr val="dk1"/>
              </a:solidFill>
              <a:latin typeface="+mn-lt"/>
              <a:ea typeface="+mn-ea"/>
              <a:cs typeface="+mn-cs"/>
            </a:rPr>
            <a:t>Klimatologové mají závěr, že navýšení ppm CO2 na dvojnásobek způsobí  oteplení v širokém rozmezí asi o 3°C. Což způsobují další vlivy ( pozitivní zpětné vazby např. změna albeda s více sněhu atd</a:t>
          </a:r>
          <a:r>
            <a:rPr lang="cs-CZ" sz="1200" b="1" baseline="0">
              <a:solidFill>
                <a:schemeClr val="dk1"/>
              </a:solidFill>
              <a:latin typeface="+mn-lt"/>
              <a:ea typeface="+mn-ea"/>
              <a:cs typeface="+mn-cs"/>
            </a:rPr>
            <a:t> </a:t>
          </a:r>
          <a:r>
            <a:rPr lang="cs-CZ" sz="1200" b="1">
              <a:solidFill>
                <a:schemeClr val="dk1"/>
              </a:solidFill>
              <a:latin typeface="+mn-lt"/>
              <a:ea typeface="+mn-ea"/>
              <a:cs typeface="+mn-cs"/>
            </a:rPr>
            <a:t>.) označované jako klimatická citlivost.</a:t>
          </a:r>
        </a:p>
        <a:p>
          <a:r>
            <a:rPr lang="cs-CZ" sz="1200" b="1"/>
            <a:t>Výchozí hodnoty pro ČR  1961 jsou </a:t>
          </a:r>
          <a:r>
            <a:rPr lang="cs-CZ" sz="1100" b="1" i="0" u="none" strike="noStrike">
              <a:solidFill>
                <a:schemeClr val="dk1"/>
              </a:solidFill>
              <a:latin typeface="+mn-lt"/>
              <a:ea typeface="+mn-ea"/>
              <a:cs typeface="+mn-cs"/>
            </a:rPr>
            <a:t>7,9°C a  </a:t>
          </a:r>
          <a:r>
            <a:rPr lang="cs-CZ" sz="1200" b="1"/>
            <a:t> </a:t>
          </a:r>
          <a:r>
            <a:rPr lang="cs-CZ" sz="1100" b="1" i="0" u="none" strike="noStrike">
              <a:solidFill>
                <a:schemeClr val="dk1"/>
              </a:solidFill>
              <a:latin typeface="+mn-lt"/>
              <a:ea typeface="+mn-ea"/>
              <a:cs typeface="+mn-cs"/>
            </a:rPr>
            <a:t>317,64</a:t>
          </a:r>
          <a:r>
            <a:rPr lang="cs-CZ" sz="1200" b="1"/>
            <a:t> ppm CO2 na Mauna Loa.</a:t>
          </a:r>
          <a:r>
            <a:rPr lang="cs-CZ" sz="1200"/>
            <a:t/>
          </a:r>
          <a:br>
            <a:rPr lang="cs-CZ" sz="1200"/>
          </a:br>
          <a:r>
            <a:rPr lang="cs-CZ" sz="1200" b="1"/>
            <a:t>Konečné</a:t>
          </a:r>
          <a:r>
            <a:rPr lang="cs-CZ" sz="1200" b="1" baseline="0"/>
            <a:t> hodnoty </a:t>
          </a:r>
          <a:r>
            <a:rPr lang="cs-CZ" sz="1100" b="1">
              <a:solidFill>
                <a:schemeClr val="dk1"/>
              </a:solidFill>
              <a:latin typeface="+mn-lt"/>
              <a:ea typeface="+mn-ea"/>
              <a:cs typeface="+mn-cs"/>
            </a:rPr>
            <a:t>pro ČR  2024 jsou </a:t>
          </a:r>
          <a:r>
            <a:rPr lang="cs-CZ" sz="1100" b="1" i="0">
              <a:solidFill>
                <a:schemeClr val="dk1"/>
              </a:solidFill>
              <a:latin typeface="+mn-lt"/>
              <a:ea typeface="+mn-ea"/>
              <a:cs typeface="+mn-cs"/>
            </a:rPr>
            <a:t>10,3°C a  </a:t>
          </a:r>
          <a:r>
            <a:rPr lang="cs-CZ" sz="1100" b="1">
              <a:solidFill>
                <a:schemeClr val="dk1"/>
              </a:solidFill>
              <a:latin typeface="+mn-lt"/>
              <a:ea typeface="+mn-ea"/>
              <a:cs typeface="+mn-cs"/>
            </a:rPr>
            <a:t> </a:t>
          </a:r>
          <a:r>
            <a:rPr lang="cs-CZ" sz="1100" b="1" i="0">
              <a:solidFill>
                <a:schemeClr val="dk1"/>
              </a:solidFill>
              <a:latin typeface="+mn-lt"/>
              <a:ea typeface="+mn-ea"/>
              <a:cs typeface="+mn-cs"/>
            </a:rPr>
            <a:t>424,64</a:t>
          </a:r>
          <a:r>
            <a:rPr lang="cs-CZ" sz="1100" b="1">
              <a:solidFill>
                <a:schemeClr val="dk1"/>
              </a:solidFill>
              <a:latin typeface="+mn-lt"/>
              <a:ea typeface="+mn-ea"/>
              <a:cs typeface="+mn-cs"/>
            </a:rPr>
            <a:t> ppm CO2 na Mauna Loa.</a:t>
          </a:r>
          <a:r>
            <a:rPr lang="cs-CZ" sz="1100">
              <a:solidFill>
                <a:schemeClr val="dk1"/>
              </a:solidFill>
              <a:latin typeface="+mn-lt"/>
              <a:ea typeface="+mn-ea"/>
              <a:cs typeface="+mn-cs"/>
            </a:rPr>
            <a:t/>
          </a:r>
          <a:br>
            <a:rPr lang="cs-CZ" sz="1100">
              <a:solidFill>
                <a:schemeClr val="dk1"/>
              </a:solidFill>
              <a:latin typeface="+mn-lt"/>
              <a:ea typeface="+mn-ea"/>
              <a:cs typeface="+mn-cs"/>
            </a:rPr>
          </a:br>
          <a:r>
            <a:rPr lang="cs-CZ" sz="1200" b="1">
              <a:solidFill>
                <a:schemeClr val="dk1"/>
              </a:solidFill>
              <a:latin typeface="+mn-lt"/>
              <a:ea typeface="+mn-ea"/>
              <a:cs typeface="+mn-cs"/>
            </a:rPr>
            <a:t>Rozdíl konečných hodnot je 2,4°C</a:t>
          </a:r>
          <a:r>
            <a:rPr lang="cs-CZ" sz="1200" b="1" baseline="0">
              <a:solidFill>
                <a:schemeClr val="dk1"/>
              </a:solidFill>
              <a:latin typeface="+mn-lt"/>
              <a:ea typeface="+mn-ea"/>
              <a:cs typeface="+mn-cs"/>
            </a:rPr>
            <a:t> a  107 ppm CO2</a:t>
          </a:r>
          <a:r>
            <a:rPr lang="cs-CZ" sz="1200" baseline="0">
              <a:solidFill>
                <a:schemeClr val="dk1"/>
              </a:solidFill>
              <a:latin typeface="+mn-lt"/>
              <a:ea typeface="+mn-ea"/>
              <a:cs typeface="+mn-cs"/>
            </a:rPr>
            <a:t>. takže vcelku shoda s výpočty provedenými z trendu.</a:t>
          </a:r>
        </a:p>
        <a:p>
          <a:endParaRPr lang="cs-CZ" sz="1200" baseline="0">
            <a:solidFill>
              <a:schemeClr val="dk1"/>
            </a:solidFill>
            <a:latin typeface="+mn-lt"/>
            <a:ea typeface="+mn-ea"/>
            <a:cs typeface="+mn-cs"/>
          </a:endParaRPr>
        </a:p>
        <a:p>
          <a:r>
            <a:rPr lang="cs-CZ" sz="1100">
              <a:solidFill>
                <a:schemeClr val="dk1"/>
              </a:solidFill>
              <a:latin typeface="+mn-lt"/>
              <a:ea typeface="+mn-ea"/>
              <a:cs typeface="+mn-cs"/>
            </a:rPr>
            <a:t>Průběh </a:t>
          </a:r>
          <a:r>
            <a:rPr lang="cs-CZ" sz="1100" b="1">
              <a:solidFill>
                <a:schemeClr val="dk1"/>
              </a:solidFill>
              <a:latin typeface="+mn-lt"/>
              <a:ea typeface="+mn-ea"/>
              <a:cs typeface="+mn-cs"/>
            </a:rPr>
            <a:t>zachycení IR </a:t>
          </a:r>
          <a:r>
            <a:rPr lang="cs-CZ" sz="1100">
              <a:solidFill>
                <a:schemeClr val="dk1"/>
              </a:solidFill>
              <a:latin typeface="+mn-lt"/>
              <a:ea typeface="+mn-ea"/>
              <a:cs typeface="+mn-cs"/>
            </a:rPr>
            <a:t>záření by se mělo nějak </a:t>
          </a:r>
          <a:r>
            <a:rPr lang="cs-CZ" sz="1100" b="1">
              <a:solidFill>
                <a:schemeClr val="dk1"/>
              </a:solidFill>
              <a:latin typeface="+mn-lt"/>
              <a:ea typeface="+mn-ea"/>
              <a:cs typeface="+mn-cs"/>
            </a:rPr>
            <a:t>integrovat</a:t>
          </a:r>
          <a:r>
            <a:rPr lang="cs-CZ" sz="1100">
              <a:solidFill>
                <a:schemeClr val="dk1"/>
              </a:solidFill>
              <a:latin typeface="+mn-lt"/>
              <a:ea typeface="+mn-ea"/>
              <a:cs typeface="+mn-cs"/>
            </a:rPr>
            <a:t>. Vyšší matematiku jsem opustil po absolvování VŠ a ona opustila mě.</a:t>
          </a:r>
          <a:r>
            <a:rPr lang="cs-CZ" sz="1100" baseline="0">
              <a:solidFill>
                <a:schemeClr val="dk1"/>
              </a:solidFill>
              <a:latin typeface="+mn-lt"/>
              <a:ea typeface="+mn-ea"/>
              <a:cs typeface="+mn-cs"/>
            </a:rPr>
            <a:t>  Integrál se dá chápat jako plocha pod křivkou grafu. </a:t>
          </a:r>
          <a:endParaRPr lang="cs-CZ" sz="1200"/>
        </a:p>
        <a:p>
          <a:r>
            <a:rPr lang="cs-CZ" sz="1100" baseline="0">
              <a:solidFill>
                <a:schemeClr val="dk1"/>
              </a:solidFill>
              <a:latin typeface="+mn-lt"/>
              <a:ea typeface="+mn-ea"/>
              <a:cs typeface="+mn-cs"/>
            </a:rPr>
            <a:t>Plochy pod  oběma  tendy v grafu mají velmi blízký časový průběh, mají jen  jinou výšku danou jinými jednotkami. </a:t>
          </a:r>
          <a:br>
            <a:rPr lang="cs-CZ" sz="1100" baseline="0">
              <a:solidFill>
                <a:schemeClr val="dk1"/>
              </a:solidFill>
              <a:latin typeface="+mn-lt"/>
              <a:ea typeface="+mn-ea"/>
              <a:cs typeface="+mn-cs"/>
            </a:rPr>
          </a:br>
          <a:r>
            <a:rPr lang="cs-CZ" sz="1100" b="1" baseline="0">
              <a:solidFill>
                <a:schemeClr val="dk1"/>
              </a:solidFill>
              <a:latin typeface="+mn-lt"/>
              <a:ea typeface="+mn-ea"/>
              <a:cs typeface="+mn-cs"/>
            </a:rPr>
            <a:t>Závěr vědecký až zpožděně silvestrovský</a:t>
          </a:r>
          <a:r>
            <a:rPr lang="cs-CZ" sz="1100" baseline="0">
              <a:solidFill>
                <a:schemeClr val="dk1"/>
              </a:solidFill>
              <a:latin typeface="+mn-lt"/>
              <a:ea typeface="+mn-ea"/>
              <a:cs typeface="+mn-cs"/>
            </a:rPr>
            <a:t>:</a:t>
          </a:r>
          <a:r>
            <a:rPr lang="cs-CZ" sz="1100">
              <a:solidFill>
                <a:schemeClr val="dk1"/>
              </a:solidFill>
              <a:latin typeface="+mn-lt"/>
              <a:ea typeface="+mn-ea"/>
              <a:cs typeface="+mn-cs"/>
            </a:rPr>
            <a:t>	</a:t>
          </a:r>
          <a:endParaRPr lang="cs-CZ" sz="1200"/>
        </a:p>
        <a:p>
          <a:r>
            <a:rPr lang="cs-CZ" sz="1100">
              <a:solidFill>
                <a:schemeClr val="dk1"/>
              </a:solidFill>
              <a:latin typeface="+mn-lt"/>
              <a:ea typeface="+mn-ea"/>
              <a:cs typeface="+mn-cs"/>
            </a:rPr>
            <a:t>Hodnota 300 ppmCO2  odpovídá  číselně  asi  7,8 °C, 400 ppm asi 10,1°C</a:t>
          </a:r>
          <a:r>
            <a:rPr lang="cs-CZ" sz="1100" baseline="0">
              <a:solidFill>
                <a:schemeClr val="dk1"/>
              </a:solidFill>
              <a:latin typeface="+mn-lt"/>
              <a:ea typeface="+mn-ea"/>
              <a:cs typeface="+mn-cs"/>
            </a:rPr>
            <a:t> </a:t>
          </a:r>
          <a:r>
            <a:rPr lang="cs-CZ" sz="1100">
              <a:solidFill>
                <a:schemeClr val="dk1"/>
              </a:solidFill>
              <a:latin typeface="+mn-lt"/>
              <a:ea typeface="+mn-ea"/>
              <a:cs typeface="+mn-cs"/>
            </a:rPr>
            <a:t> . </a:t>
          </a:r>
          <a:br>
            <a:rPr lang="cs-CZ" sz="1100">
              <a:solidFill>
                <a:schemeClr val="dk1"/>
              </a:solidFill>
              <a:latin typeface="+mn-lt"/>
              <a:ea typeface="+mn-ea"/>
              <a:cs typeface="+mn-cs"/>
            </a:rPr>
          </a:br>
          <a:r>
            <a:rPr lang="cs-CZ" sz="1100" b="1">
              <a:solidFill>
                <a:schemeClr val="dk1"/>
              </a:solidFill>
              <a:latin typeface="+mn-lt"/>
              <a:ea typeface="+mn-ea"/>
              <a:cs typeface="+mn-cs"/>
            </a:rPr>
            <a:t>Čili na tomto grafu platí průměrně vztah :  ppmCO2 = teplota[°C]*39,0</a:t>
          </a:r>
          <a:endParaRPr lang="cs-CZ" sz="1200"/>
        </a:p>
        <a:p>
          <a:r>
            <a:rPr lang="cs-CZ" sz="1100" b="1">
              <a:solidFill>
                <a:schemeClr val="dk1"/>
              </a:solidFill>
              <a:latin typeface="+mn-lt"/>
              <a:ea typeface="+mn-ea"/>
              <a:cs typeface="+mn-cs"/>
            </a:rPr>
            <a:t>Nárůst na 450 ppm CO2   odpovídá  teplotě  ČR  450/ 39 = 11,5°C</a:t>
          </a:r>
          <a:r>
            <a:rPr lang="cs-CZ" sz="1100">
              <a:solidFill>
                <a:schemeClr val="dk1"/>
              </a:solidFill>
              <a:latin typeface="+mn-lt"/>
              <a:ea typeface="+mn-ea"/>
              <a:cs typeface="+mn-cs"/>
            </a:rPr>
            <a:t> . Roku 2024 bylo 10,3°C</a:t>
          </a:r>
        </a:p>
        <a:p>
          <a:r>
            <a:rPr lang="cs-CZ" sz="1100">
              <a:solidFill>
                <a:schemeClr val="dk1"/>
              </a:solidFill>
              <a:latin typeface="+mn-lt"/>
              <a:ea typeface="+mn-ea"/>
              <a:cs typeface="+mn-cs"/>
            </a:rPr>
            <a:t> </a:t>
          </a:r>
        </a:p>
        <a:p>
          <a:r>
            <a:rPr lang="cs-CZ" sz="1100" i="1">
              <a:solidFill>
                <a:schemeClr val="dk1"/>
              </a:solidFill>
              <a:latin typeface="+mn-lt"/>
              <a:ea typeface="+mn-ea"/>
              <a:cs typeface="+mn-cs"/>
            </a:rPr>
            <a:t>Vložím osobní vzpomínku, aby nevznikl dojem, že článek psala umělá inteligence. </a:t>
          </a:r>
          <a:br>
            <a:rPr lang="cs-CZ" sz="1100" i="1">
              <a:solidFill>
                <a:schemeClr val="dk1"/>
              </a:solidFill>
              <a:latin typeface="+mn-lt"/>
              <a:ea typeface="+mn-ea"/>
              <a:cs typeface="+mn-cs"/>
            </a:rPr>
          </a:br>
          <a:r>
            <a:rPr lang="cs-CZ" sz="1100" i="1">
              <a:solidFill>
                <a:schemeClr val="dk1"/>
              </a:solidFill>
              <a:latin typeface="+mn-lt"/>
              <a:ea typeface="+mn-ea"/>
              <a:cs typeface="+mn-cs"/>
            </a:rPr>
            <a:t>Nízké teploty 1962-1965 jsou vidět i na grafu. </a:t>
          </a:r>
          <a:br>
            <a:rPr lang="cs-CZ" sz="1100" i="1">
              <a:solidFill>
                <a:schemeClr val="dk1"/>
              </a:solidFill>
              <a:latin typeface="+mn-lt"/>
              <a:ea typeface="+mn-ea"/>
              <a:cs typeface="+mn-cs"/>
            </a:rPr>
          </a:br>
          <a:r>
            <a:rPr lang="cs-CZ" sz="1100" i="1">
              <a:solidFill>
                <a:schemeClr val="dk1"/>
              </a:solidFill>
              <a:latin typeface="+mn-lt"/>
              <a:ea typeface="+mn-ea"/>
              <a:cs typeface="+mn-cs"/>
            </a:rPr>
            <a:t>Sněhu bylo tehdy víc, než podle rčení " po kolena, když si klekneš".</a:t>
          </a:r>
          <a:br>
            <a:rPr lang="cs-CZ" sz="1100" i="1">
              <a:solidFill>
                <a:schemeClr val="dk1"/>
              </a:solidFill>
              <a:latin typeface="+mn-lt"/>
              <a:ea typeface="+mn-ea"/>
              <a:cs typeface="+mn-cs"/>
            </a:rPr>
          </a:br>
          <a:r>
            <a:rPr lang="cs-CZ" sz="1100" b="1" i="1">
              <a:solidFill>
                <a:schemeClr val="dk1"/>
              </a:solidFill>
              <a:latin typeface="+mn-lt"/>
              <a:ea typeface="+mn-ea"/>
              <a:cs typeface="+mn-cs"/>
            </a:rPr>
            <a:t>Většinu zimy ležel sníh a řadu týdnů se dalo na rybnících bruslit dokonce i brzy večer při  úplňku.  To potvrdí každý vrstevník. Dnes máme statistiku, že za 63 let se ČR oteplilo asi o 2,1°C.</a:t>
          </a:r>
          <a:endParaRPr lang="cs-CZ" sz="1100">
            <a:solidFill>
              <a:schemeClr val="dk1"/>
            </a:solidFill>
            <a:latin typeface="+mn-lt"/>
            <a:ea typeface="+mn-ea"/>
            <a:cs typeface="+mn-cs"/>
          </a:endParaRPr>
        </a:p>
        <a:p>
          <a:r>
            <a:rPr lang="cs-CZ" sz="1100" i="1">
              <a:solidFill>
                <a:schemeClr val="dk1"/>
              </a:solidFill>
              <a:latin typeface="+mn-lt"/>
              <a:ea typeface="+mn-ea"/>
              <a:cs typeface="+mn-cs"/>
            </a:rPr>
            <a:t>Jako  kluk jsem se vypravil  dopoledne sám za humna lyžovat. Staré lyže jsme měli s bratrem jedny. Máma mě lehce zdržovala mateřským instinktem. " Di pozdějc, je eště zima". Sněhu bylo dost, jel jsem po včerejší stopě po zoraném poli, dole u poslední brázdy byl hrbol upravený jako můstek, pod ním  byl  v nářečí "zator" (asi 10 m strmý svah) dole vodorovná louka. Na zmrzlém sněhu to jelo rychle, skok byl moc dlouhý, spadl jsem na louce dopředu na břicho a narazil si na levé straně žebro před srdcem o špičku lyže. Vyrazil jsem si dech a ztratil vědomí.</a:t>
          </a:r>
          <a:endParaRPr lang="cs-CZ" sz="1100">
            <a:solidFill>
              <a:schemeClr val="dk1"/>
            </a:solidFill>
            <a:latin typeface="+mn-lt"/>
            <a:ea typeface="+mn-ea"/>
            <a:cs typeface="+mn-cs"/>
          </a:endParaRPr>
        </a:p>
        <a:p>
          <a:r>
            <a:rPr lang="cs-CZ" sz="1100" i="1">
              <a:solidFill>
                <a:schemeClr val="dk1"/>
              </a:solidFill>
              <a:latin typeface="+mn-lt"/>
              <a:ea typeface="+mn-ea"/>
              <a:cs typeface="+mn-cs"/>
            </a:rPr>
            <a:t>Cesta na onem svět začala kupodivu příjemně, nic mě nebolelo. Viděl jsem sám sebe jako temnou postavu ve tmě jak pluje (jakoby pomalu plave) za kulatým světelným otvorem kdesi nahoře na obzoru. Měl jsem pocit, že tam ještě nemám plout, že si mám na něco důležitého vzpomenout.  Asi, že mám dýchat. Probral jsem se s obličejem ve sněhu, přede mnou čepice, rukavice, hůlky, lyže pode mnou.  Zvedl jsem se úplně promrzlý, všechno jsem tam nechal a vydrápal se do stráně.  Při nadechování to bolí, ale srdce bije, vyhodnotil to mozek. A víc ho nezajímalo - zmrzlé nohy, ruce, uši, nos, hlava.  Jen - krok, nádech a výdech.  Máma mi naložila brnící nohy do lavoru se studenou vodou, zmrzlé ruce po chvilkách dávala do hrnce se studenou vodou a třela mi mokrým ručníkem uši a nos. Větší zima mi nikdy nebyla. </a:t>
          </a:r>
          <a:br>
            <a:rPr lang="cs-CZ" sz="1100" i="1">
              <a:solidFill>
                <a:schemeClr val="dk1"/>
              </a:solidFill>
              <a:latin typeface="+mn-lt"/>
              <a:ea typeface="+mn-ea"/>
              <a:cs typeface="+mn-cs"/>
            </a:rPr>
          </a:br>
          <a:r>
            <a:rPr lang="cs-CZ" sz="1100" b="1" i="1">
              <a:solidFill>
                <a:schemeClr val="dk1"/>
              </a:solidFill>
              <a:latin typeface="+mn-lt"/>
              <a:ea typeface="+mn-ea"/>
              <a:cs typeface="+mn-cs"/>
            </a:rPr>
            <a:t>Takže souhlasím, globálně se otepluje. </a:t>
          </a:r>
          <a:endParaRPr lang="cs-CZ" sz="1100">
            <a:solidFill>
              <a:schemeClr val="dk1"/>
            </a:solidFill>
            <a:latin typeface="+mn-lt"/>
            <a:ea typeface="+mn-ea"/>
            <a:cs typeface="+mn-cs"/>
          </a:endParaRPr>
        </a:p>
      </xdr:txBody>
    </xdr:sp>
    <xdr:clientData/>
  </xdr:twoCellAnchor>
  <xdr:twoCellAnchor>
    <xdr:from>
      <xdr:col>1</xdr:col>
      <xdr:colOff>463550</xdr:colOff>
      <xdr:row>82</xdr:row>
      <xdr:rowOff>95250</xdr:rowOff>
    </xdr:from>
    <xdr:to>
      <xdr:col>15</xdr:col>
      <xdr:colOff>0</xdr:colOff>
      <xdr:row>82</xdr:row>
      <xdr:rowOff>101600</xdr:rowOff>
    </xdr:to>
    <xdr:cxnSp macro="">
      <xdr:nvCxnSpPr>
        <xdr:cNvPr id="15" name="Přímá spojovací čára 14"/>
        <xdr:cNvCxnSpPr/>
      </xdr:nvCxnSpPr>
      <xdr:spPr>
        <a:xfrm flipH="1" flipV="1">
          <a:off x="1073150" y="15513050"/>
          <a:ext cx="91440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495300</xdr:colOff>
      <xdr:row>75</xdr:row>
      <xdr:rowOff>76200</xdr:rowOff>
    </xdr:from>
    <xdr:to>
      <xdr:col>14</xdr:col>
      <xdr:colOff>552450</xdr:colOff>
      <xdr:row>75</xdr:row>
      <xdr:rowOff>76200</xdr:rowOff>
    </xdr:to>
    <xdr:cxnSp macro="">
      <xdr:nvCxnSpPr>
        <xdr:cNvPr id="17" name="Přímá spojovací čára 16"/>
        <xdr:cNvCxnSpPr/>
      </xdr:nvCxnSpPr>
      <xdr:spPr>
        <a:xfrm flipH="1">
          <a:off x="1104900" y="14204950"/>
          <a:ext cx="9055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0.93317</cdr:x>
      <cdr:y>0.12183</cdr:y>
    </cdr:from>
    <cdr:to>
      <cdr:x>0.97846</cdr:x>
      <cdr:y>0.24684</cdr:y>
    </cdr:to>
    <cdr:sp macro="" textlink="">
      <cdr:nvSpPr>
        <cdr:cNvPr id="2" name="TextovéPole 1"/>
        <cdr:cNvSpPr txBox="1"/>
      </cdr:nvSpPr>
      <cdr:spPr>
        <a:xfrm xmlns:a="http://schemas.openxmlformats.org/drawingml/2006/main">
          <a:off x="10180251" y="488938"/>
          <a:ext cx="494099" cy="5016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b="1"/>
            <a:t>ppm </a:t>
          </a:r>
        </a:p>
        <a:p xmlns:a="http://schemas.openxmlformats.org/drawingml/2006/main">
          <a:r>
            <a:rPr lang="cs-CZ" sz="1100" b="1"/>
            <a:t>CO2</a:t>
          </a:r>
        </a:p>
        <a:p xmlns:a="http://schemas.openxmlformats.org/drawingml/2006/main">
          <a:endParaRPr lang="cs-CZ" sz="1100"/>
        </a:p>
        <a:p xmlns:a="http://schemas.openxmlformats.org/drawingml/2006/main">
          <a:endParaRPr lang="cs-CZ" sz="1100"/>
        </a:p>
      </cdr:txBody>
    </cdr:sp>
  </cdr:relSizeAnchor>
  <cdr:relSizeAnchor xmlns:cdr="http://schemas.openxmlformats.org/drawingml/2006/chartDrawing">
    <cdr:from>
      <cdr:x>0.93539</cdr:x>
      <cdr:y>0.22626</cdr:y>
    </cdr:from>
    <cdr:to>
      <cdr:x>0.99127</cdr:x>
      <cdr:y>0.34019</cdr:y>
    </cdr:to>
    <cdr:sp macro="" textlink="">
      <cdr:nvSpPr>
        <cdr:cNvPr id="3" name="TextovéPole 2"/>
        <cdr:cNvSpPr txBox="1"/>
      </cdr:nvSpPr>
      <cdr:spPr>
        <a:xfrm xmlns:a="http://schemas.openxmlformats.org/drawingml/2006/main">
          <a:off x="10204431" y="908044"/>
          <a:ext cx="609620" cy="4572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b="1"/>
            <a:t>Mauna</a:t>
          </a:r>
          <a:r>
            <a:rPr lang="cs-CZ" sz="1100"/>
            <a:t> </a:t>
          </a:r>
          <a:br>
            <a:rPr lang="cs-CZ" sz="1100"/>
          </a:br>
          <a:r>
            <a:rPr lang="cs-CZ" sz="1100" b="1"/>
            <a:t>Loa</a:t>
          </a:r>
        </a:p>
      </cdr:txBody>
    </cdr:sp>
  </cdr:relSizeAnchor>
  <cdr:relSizeAnchor xmlns:cdr="http://schemas.openxmlformats.org/drawingml/2006/chartDrawing">
    <cdr:from>
      <cdr:x>0.14069</cdr:x>
      <cdr:y>0.09968</cdr:y>
    </cdr:from>
    <cdr:to>
      <cdr:x>0.55394</cdr:x>
      <cdr:y>0.21677</cdr:y>
    </cdr:to>
    <cdr:sp macro="" textlink="">
      <cdr:nvSpPr>
        <cdr:cNvPr id="4" name="TextovéPole 3"/>
        <cdr:cNvSpPr txBox="1"/>
      </cdr:nvSpPr>
      <cdr:spPr>
        <a:xfrm xmlns:a="http://schemas.openxmlformats.org/drawingml/2006/main">
          <a:off x="1416050" y="400050"/>
          <a:ext cx="4159250"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chemeClr val="tx2"/>
              </a:solidFill>
            </a:rPr>
            <a:t>Lineární trend ppm CO2 Mauna Loa ---------</a:t>
          </a:r>
        </a:p>
        <a:p xmlns:a="http://schemas.openxmlformats.org/drawingml/2006/main">
          <a:endParaRPr lang="cs-CZ" sz="1600" b="1">
            <a:solidFill>
              <a:srgbClr val="FF0000"/>
            </a:solidFill>
          </a:endParaRPr>
        </a:p>
      </cdr:txBody>
    </cdr:sp>
  </cdr:relSizeAnchor>
  <cdr:relSizeAnchor xmlns:cdr="http://schemas.openxmlformats.org/drawingml/2006/chartDrawing">
    <cdr:from>
      <cdr:x>0.07445</cdr:x>
      <cdr:y>0.26266</cdr:y>
    </cdr:from>
    <cdr:to>
      <cdr:x>0.32366</cdr:x>
      <cdr:y>0.37975</cdr:y>
    </cdr:to>
    <cdr:sp macro="" textlink="">
      <cdr:nvSpPr>
        <cdr:cNvPr id="5" name="TextovéPole 4"/>
        <cdr:cNvSpPr txBox="1"/>
      </cdr:nvSpPr>
      <cdr:spPr>
        <a:xfrm xmlns:a="http://schemas.openxmlformats.org/drawingml/2006/main">
          <a:off x="749300" y="1054100"/>
          <a:ext cx="2508250"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chemeClr val="tx2"/>
              </a:solidFill>
            </a:rPr>
            <a:t>ppm CO2 Mauna Loa </a:t>
          </a:r>
        </a:p>
        <a:p xmlns:a="http://schemas.openxmlformats.org/drawingml/2006/main">
          <a:endParaRPr lang="cs-CZ" sz="1600" b="1">
            <a:solidFill>
              <a:srgbClr val="FF0000"/>
            </a:solidFill>
          </a:endParaRPr>
        </a:p>
      </cdr:txBody>
    </cdr:sp>
  </cdr:relSizeAnchor>
  <cdr:relSizeAnchor xmlns:cdr="http://schemas.openxmlformats.org/drawingml/2006/chartDrawing">
    <cdr:from>
      <cdr:x>0.10032</cdr:x>
      <cdr:y>0.32911</cdr:y>
    </cdr:from>
    <cdr:to>
      <cdr:x>0.10852</cdr:x>
      <cdr:y>0.46044</cdr:y>
    </cdr:to>
    <cdr:sp macro="" textlink="">
      <cdr:nvSpPr>
        <cdr:cNvPr id="7" name="Přímá spojovací šipka 6"/>
        <cdr:cNvSpPr/>
      </cdr:nvSpPr>
      <cdr:spPr>
        <a:xfrm xmlns:a="http://schemas.openxmlformats.org/drawingml/2006/main" flipH="1">
          <a:off x="1009650" y="1320800"/>
          <a:ext cx="82550" cy="527050"/>
        </a:xfrm>
        <a:prstGeom xmlns:a="http://schemas.openxmlformats.org/drawingml/2006/main" prst="straightConnector1">
          <a:avLst/>
        </a:prstGeom>
        <a:ln xmlns:a="http://schemas.openxmlformats.org/drawingml/2006/main">
          <a:solidFill>
            <a:schemeClr val="tx2"/>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0.4265</cdr:x>
      <cdr:y>0.70728</cdr:y>
    </cdr:from>
    <cdr:to>
      <cdr:x>0.70915</cdr:x>
      <cdr:y>0.81962</cdr:y>
    </cdr:to>
    <cdr:sp macro="" textlink="">
      <cdr:nvSpPr>
        <cdr:cNvPr id="8" name="TextovéPole 7"/>
        <cdr:cNvSpPr txBox="1"/>
      </cdr:nvSpPr>
      <cdr:spPr>
        <a:xfrm xmlns:a="http://schemas.openxmlformats.org/drawingml/2006/main">
          <a:off x="4652816" y="2838450"/>
          <a:ext cx="3083514" cy="4508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rgbClr val="C00000"/>
              </a:solidFill>
            </a:rPr>
            <a:t>Lineární trend teploty ČR </a:t>
          </a:r>
          <a:r>
            <a:rPr lang="cs-CZ" sz="2400" b="1">
              <a:solidFill>
                <a:srgbClr val="C00000"/>
              </a:solidFill>
            </a:rPr>
            <a:t>------</a:t>
          </a:r>
        </a:p>
      </cdr:txBody>
    </cdr:sp>
  </cdr:relSizeAnchor>
  <cdr:relSizeAnchor xmlns:cdr="http://schemas.openxmlformats.org/drawingml/2006/chartDrawing">
    <cdr:from>
      <cdr:x>0.26625</cdr:x>
      <cdr:y>0.30854</cdr:y>
    </cdr:from>
    <cdr:to>
      <cdr:x>0.31041</cdr:x>
      <cdr:y>0.31171</cdr:y>
    </cdr:to>
    <cdr:sp macro="" textlink="">
      <cdr:nvSpPr>
        <cdr:cNvPr id="10" name="Přímá spojovací čára 9"/>
        <cdr:cNvSpPr/>
      </cdr:nvSpPr>
      <cdr:spPr>
        <a:xfrm xmlns:a="http://schemas.openxmlformats.org/drawingml/2006/main" flipV="1">
          <a:off x="2679700" y="1238250"/>
          <a:ext cx="444500" cy="12700"/>
        </a:xfrm>
        <a:prstGeom xmlns:a="http://schemas.openxmlformats.org/drawingml/2006/main" prst="line">
          <a:avLst/>
        </a:prstGeom>
        <a:ln xmlns:a="http://schemas.openxmlformats.org/drawingml/2006/main" w="28575"/>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0.11167</cdr:x>
      <cdr:y>0.7231</cdr:y>
    </cdr:from>
    <cdr:to>
      <cdr:x>0.39432</cdr:x>
      <cdr:y>0.81013</cdr:y>
    </cdr:to>
    <cdr:sp macro="" textlink="">
      <cdr:nvSpPr>
        <cdr:cNvPr id="11" name="TextovéPole 10"/>
        <cdr:cNvSpPr txBox="1"/>
      </cdr:nvSpPr>
      <cdr:spPr>
        <a:xfrm xmlns:a="http://schemas.openxmlformats.org/drawingml/2006/main">
          <a:off x="1123950" y="2901950"/>
          <a:ext cx="2844800"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rgbClr val="C00000"/>
              </a:solidFill>
            </a:rPr>
            <a:t>Teploty ČR </a:t>
          </a:r>
          <a:endParaRPr lang="cs-CZ" sz="2400" b="1">
            <a:solidFill>
              <a:srgbClr val="C00000"/>
            </a:solidFill>
          </a:endParaRPr>
        </a:p>
      </cdr:txBody>
    </cdr:sp>
  </cdr:relSizeAnchor>
  <cdr:relSizeAnchor xmlns:cdr="http://schemas.openxmlformats.org/drawingml/2006/chartDrawing">
    <cdr:from>
      <cdr:x>0.21451</cdr:x>
      <cdr:y>0.76108</cdr:y>
    </cdr:from>
    <cdr:to>
      <cdr:x>0.29905</cdr:x>
      <cdr:y>0.76266</cdr:y>
    </cdr:to>
    <cdr:sp macro="" textlink="">
      <cdr:nvSpPr>
        <cdr:cNvPr id="13" name="Přímá spojovací čára 12"/>
        <cdr:cNvSpPr/>
      </cdr:nvSpPr>
      <cdr:spPr>
        <a:xfrm xmlns:a="http://schemas.openxmlformats.org/drawingml/2006/main" flipV="1">
          <a:off x="2159000" y="3054350"/>
          <a:ext cx="850900" cy="6350"/>
        </a:xfrm>
        <a:prstGeom xmlns:a="http://schemas.openxmlformats.org/drawingml/2006/main" prst="line">
          <a:avLst/>
        </a:prstGeom>
        <a:ln xmlns:a="http://schemas.openxmlformats.org/drawingml/2006/main" w="28575">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0.05792</cdr:x>
      <cdr:y>0.06487</cdr:y>
    </cdr:from>
    <cdr:to>
      <cdr:x>0.12921</cdr:x>
      <cdr:y>0.12974</cdr:y>
    </cdr:to>
    <cdr:sp macro="" textlink="">
      <cdr:nvSpPr>
        <cdr:cNvPr id="14" name="TextovéPole 13"/>
        <cdr:cNvSpPr txBox="1"/>
      </cdr:nvSpPr>
      <cdr:spPr>
        <a:xfrm xmlns:a="http://schemas.openxmlformats.org/drawingml/2006/main">
          <a:off x="631896" y="260347"/>
          <a:ext cx="777724" cy="260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200" b="1"/>
            <a:t>Teploty</a:t>
          </a:r>
        </a:p>
      </cdr:txBody>
    </cdr:sp>
  </cdr:relSizeAnchor>
  <cdr:relSizeAnchor xmlns:cdr="http://schemas.openxmlformats.org/drawingml/2006/chartDrawing">
    <cdr:from>
      <cdr:x>0.0601</cdr:x>
      <cdr:y>0.125</cdr:y>
    </cdr:from>
    <cdr:to>
      <cdr:x>0.12446</cdr:x>
      <cdr:y>0.18987</cdr:y>
    </cdr:to>
    <cdr:sp macro="" textlink="">
      <cdr:nvSpPr>
        <cdr:cNvPr id="15" name="TextovéPole 14"/>
        <cdr:cNvSpPr txBox="1"/>
      </cdr:nvSpPr>
      <cdr:spPr>
        <a:xfrm xmlns:a="http://schemas.openxmlformats.org/drawingml/2006/main">
          <a:off x="655619" y="501660"/>
          <a:ext cx="702122" cy="260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b="1"/>
            <a:t>ČR [°C]</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374650</xdr:colOff>
      <xdr:row>257</xdr:row>
      <xdr:rowOff>107950</xdr:rowOff>
    </xdr:from>
    <xdr:to>
      <xdr:col>17</xdr:col>
      <xdr:colOff>336550</xdr:colOff>
      <xdr:row>279</xdr:row>
      <xdr:rowOff>177800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406400</xdr:colOff>
      <xdr:row>259</xdr:row>
      <xdr:rowOff>12700</xdr:rowOff>
    </xdr:from>
    <xdr:to>
      <xdr:col>5</xdr:col>
      <xdr:colOff>323850</xdr:colOff>
      <xdr:row>262</xdr:row>
      <xdr:rowOff>82550</xdr:rowOff>
    </xdr:to>
    <xdr:sp macro="" textlink="">
      <xdr:nvSpPr>
        <xdr:cNvPr id="3" name="TextovéPole 2"/>
        <xdr:cNvSpPr txBox="1"/>
      </xdr:nvSpPr>
      <xdr:spPr>
        <a:xfrm>
          <a:off x="1016000" y="47707550"/>
          <a:ext cx="235585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1">
              <a:solidFill>
                <a:schemeClr val="tx2"/>
              </a:solidFill>
            </a:rPr>
            <a:t>ppm CO2 Mauna Loa,</a:t>
          </a:r>
          <a:br>
            <a:rPr lang="cs-CZ" sz="1100" b="1">
              <a:solidFill>
                <a:schemeClr val="tx2"/>
              </a:solidFill>
            </a:rPr>
          </a:br>
          <a:r>
            <a:rPr lang="cs-CZ" sz="1100" b="1">
              <a:solidFill>
                <a:schemeClr val="tx2"/>
              </a:solidFill>
            </a:rPr>
            <a:t> 1770- 1958 lineární přírůstek. </a:t>
          </a:r>
          <a:br>
            <a:rPr lang="cs-CZ" sz="1100" b="1">
              <a:solidFill>
                <a:schemeClr val="tx2"/>
              </a:solidFill>
            </a:rPr>
          </a:br>
          <a:r>
            <a:rPr lang="cs-CZ" sz="1100" b="1">
              <a:solidFill>
                <a:schemeClr val="tx2"/>
              </a:solidFill>
            </a:rPr>
            <a:t>Od 1959 -2024 naměřené hodnoty</a:t>
          </a:r>
        </a:p>
      </xdr:txBody>
    </xdr:sp>
    <xdr:clientData/>
  </xdr:twoCellAnchor>
  <xdr:twoCellAnchor>
    <xdr:from>
      <xdr:col>0</xdr:col>
      <xdr:colOff>508000</xdr:colOff>
      <xdr:row>280</xdr:row>
      <xdr:rowOff>114300</xdr:rowOff>
    </xdr:from>
    <xdr:to>
      <xdr:col>17</xdr:col>
      <xdr:colOff>177800</xdr:colOff>
      <xdr:row>294</xdr:row>
      <xdr:rowOff>44450</xdr:rowOff>
    </xdr:to>
    <xdr:sp macro="" textlink="">
      <xdr:nvSpPr>
        <xdr:cNvPr id="5" name="TextovéPole 4"/>
        <xdr:cNvSpPr txBox="1"/>
      </xdr:nvSpPr>
      <xdr:spPr>
        <a:xfrm>
          <a:off x="508000" y="51676300"/>
          <a:ext cx="10801350" cy="250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1">
              <a:solidFill>
                <a:schemeClr val="dk1"/>
              </a:solidFill>
              <a:latin typeface="+mn-lt"/>
              <a:ea typeface="+mn-ea"/>
              <a:cs typeface="+mn-cs"/>
            </a:rPr>
            <a:t>Polynomický trend odpovídá lépe průběhu teplot, ta klesá v trendu s minimem někde u 1874 a  teploty z roku 1770 dosahuje až 1974, tedy po 100 letech. Rozpor je zřejmý.</a:t>
          </a:r>
          <a:br>
            <a:rPr lang="cs-CZ" sz="1100" b="1">
              <a:solidFill>
                <a:schemeClr val="dk1"/>
              </a:solidFill>
              <a:latin typeface="+mn-lt"/>
              <a:ea typeface="+mn-ea"/>
              <a:cs typeface="+mn-cs"/>
            </a:rPr>
          </a:br>
          <a:r>
            <a:rPr lang="cs-CZ" sz="1100" b="1">
              <a:solidFill>
                <a:schemeClr val="dk1"/>
              </a:solidFill>
              <a:latin typeface="+mn-lt"/>
              <a:ea typeface="+mn-ea"/>
              <a:cs typeface="+mn-cs"/>
            </a:rPr>
            <a:t> Od počátku průmyslové</a:t>
          </a:r>
          <a:r>
            <a:rPr lang="cs-CZ" sz="1100" b="1" baseline="0">
              <a:solidFill>
                <a:schemeClr val="dk1"/>
              </a:solidFill>
              <a:latin typeface="+mn-lt"/>
              <a:ea typeface="+mn-ea"/>
              <a:cs typeface="+mn-cs"/>
            </a:rPr>
            <a:t> revoluce rostly emise  ( větší počet lidí, začátek využívání uhlí), teploty od 1770 asi 100 let klesaly.</a:t>
          </a:r>
          <a:endParaRPr lang="cs-CZ" sz="1100" b="1">
            <a:solidFill>
              <a:schemeClr val="dk1"/>
            </a:solidFill>
            <a:latin typeface="+mn-lt"/>
            <a:ea typeface="+mn-ea"/>
            <a:cs typeface="+mn-cs"/>
          </a:endParaRPr>
        </a:p>
        <a:p>
          <a:r>
            <a:rPr lang="cs-CZ" sz="1100" b="1">
              <a:solidFill>
                <a:schemeClr val="dk1"/>
              </a:solidFill>
              <a:latin typeface="+mn-lt"/>
              <a:ea typeface="+mn-ea"/>
              <a:cs typeface="+mn-cs"/>
            </a:rPr>
            <a:t>1770  ( před průmyslovou revolucí) se uvádí odhad  280 ppm CO2,  graf jsem udělal lineární až do 1958. Od 1959 jsou hodnoty z Mauna Loa.</a:t>
          </a:r>
        </a:p>
        <a:p>
          <a:r>
            <a:rPr lang="cs-CZ" sz="1100" b="1">
              <a:solidFill>
                <a:schemeClr val="dk1"/>
              </a:solidFill>
              <a:latin typeface="+mn-lt"/>
              <a:ea typeface="+mn-ea"/>
              <a:cs typeface="+mn-cs"/>
            </a:rPr>
            <a:t> Teploty 2024-1770 =  13,3°C</a:t>
          </a:r>
          <a:r>
            <a:rPr lang="cs-CZ" sz="1100" b="1" baseline="0">
              <a:solidFill>
                <a:schemeClr val="dk1"/>
              </a:solidFill>
              <a:latin typeface="+mn-lt"/>
              <a:ea typeface="+mn-ea"/>
              <a:cs typeface="+mn-cs"/>
            </a:rPr>
            <a:t> -10,2°C = 3,1°C. (Trend lineární teploty 10,5°C-9,0°C =1,5°C)</a:t>
          </a:r>
          <a:endParaRPr lang="cs-CZ"/>
        </a:p>
        <a:p>
          <a:r>
            <a:rPr lang="cs-CZ" sz="1100" b="1">
              <a:solidFill>
                <a:schemeClr val="dk1"/>
              </a:solidFill>
              <a:latin typeface="+mn-lt"/>
              <a:ea typeface="+mn-ea"/>
              <a:cs typeface="+mn-cs"/>
            </a:rPr>
            <a:t>Trend ppm CO2 Mauna Loa, rozdíl 2024</a:t>
          </a:r>
          <a:r>
            <a:rPr lang="cs-CZ" sz="1100" b="1" baseline="0">
              <a:solidFill>
                <a:schemeClr val="dk1"/>
              </a:solidFill>
              <a:latin typeface="+mn-lt"/>
              <a:ea typeface="+mn-ea"/>
              <a:cs typeface="+mn-cs"/>
            </a:rPr>
            <a:t> a 1770 je  424,6 ppm -280 ppm = 144,6 ppm. </a:t>
          </a:r>
          <a:endParaRPr lang="cs-CZ"/>
        </a:p>
        <a:p>
          <a:r>
            <a:rPr lang="cs-CZ" sz="1100" b="1" baseline="0">
              <a:solidFill>
                <a:schemeClr val="dk1"/>
              </a:solidFill>
              <a:latin typeface="+mn-lt"/>
              <a:ea typeface="+mn-ea"/>
              <a:cs typeface="+mn-cs"/>
            </a:rPr>
            <a:t>Závěr : Nárůst  ) ppmCO2  o 144,6 ppm ( zaokrouhlíme na 145 ppm) odpovídá nárůstu teploty o 3,1°C pro Klementinum. Zaokrouhlíme na 3° C. (Praha jako tepelný ostrov). </a:t>
          </a:r>
        </a:p>
        <a:p>
          <a:r>
            <a:rPr lang="cs-CZ" sz="1100" b="1" baseline="0">
              <a:solidFill>
                <a:schemeClr val="dk1"/>
              </a:solidFill>
              <a:latin typeface="+mn-lt"/>
              <a:ea typeface="+mn-ea"/>
              <a:cs typeface="+mn-cs"/>
            </a:rPr>
            <a:t>Nárůst o 145 ppm CO2 zhruba odpovídá nárůstu teploty o 3°C. </a:t>
          </a:r>
          <a:br>
            <a:rPr lang="cs-CZ" sz="1100" b="1" baseline="0">
              <a:solidFill>
                <a:schemeClr val="dk1"/>
              </a:solidFill>
              <a:latin typeface="+mn-lt"/>
              <a:ea typeface="+mn-ea"/>
              <a:cs typeface="+mn-cs"/>
            </a:rPr>
          </a:br>
          <a:r>
            <a:rPr lang="cs-CZ" sz="1100" b="1" baseline="0">
              <a:solidFill>
                <a:schemeClr val="dk1"/>
              </a:solidFill>
              <a:latin typeface="+mn-lt"/>
              <a:ea typeface="+mn-ea"/>
              <a:cs typeface="+mn-cs"/>
            </a:rPr>
            <a:t>Oba trendy mají velmi blízkou směrnici ( úhel, který svírají v grafu), lze předpokládat, že v rozmezí dalších desítek let bude  platit, že nárůst ppm CO2 o 150 ppm bude odpovídat nárůstu teplot ( zde za 254 let) asi o 3°C. Jedná se o celkový nárůst teploty, na němž se nárůst ppm CO2 podílí částí, kterou nelze dobře určit.</a:t>
          </a:r>
          <a:br>
            <a:rPr lang="cs-CZ" sz="1100" b="1" baseline="0">
              <a:solidFill>
                <a:schemeClr val="dk1"/>
              </a:solidFill>
              <a:latin typeface="+mn-lt"/>
              <a:ea typeface="+mn-ea"/>
              <a:cs typeface="+mn-cs"/>
            </a:rPr>
          </a:br>
          <a:r>
            <a:rPr lang="cs-CZ" sz="1100" b="1" baseline="0">
              <a:solidFill>
                <a:schemeClr val="dk1"/>
              </a:solidFill>
              <a:latin typeface="+mn-lt"/>
              <a:ea typeface="+mn-ea"/>
              <a:cs typeface="+mn-cs"/>
            </a:rPr>
            <a:t>Lze vypočítat radiační příspěvek CO2, jako pohlcení IR záření , které vydává Země jako absolutně černé tělěeso. Tuto hodnotu IR záření lze přepočítat na přírůstek teploty.</a:t>
          </a:r>
          <a:endParaRPr lang="cs-CZ"/>
        </a:p>
        <a:p>
          <a:r>
            <a:rPr lang="cs-CZ" sz="1100" b="1">
              <a:solidFill>
                <a:schemeClr val="dk1"/>
              </a:solidFill>
              <a:latin typeface="+mn-lt"/>
              <a:ea typeface="+mn-ea"/>
              <a:cs typeface="+mn-cs"/>
            </a:rPr>
            <a:t>(</a:t>
          </a:r>
          <a:r>
            <a:rPr lang="cs-CZ" sz="1100">
              <a:solidFill>
                <a:schemeClr val="dk1"/>
              </a:solidFill>
              <a:latin typeface="+mn-lt"/>
              <a:ea typeface="+mn-ea"/>
              <a:cs typeface="+mn-cs"/>
            </a:rPr>
            <a:t>D</a:t>
          </a:r>
          <a:r>
            <a:rPr lang="cs-CZ" sz="1100" b="1">
              <a:solidFill>
                <a:schemeClr val="dk1"/>
              </a:solidFill>
              <a:latin typeface="+mn-lt"/>
              <a:ea typeface="+mn-ea"/>
              <a:cs typeface="+mn-cs"/>
            </a:rPr>
            <a:t>)F[W/m2]=5,35*ln (ppCO2 aktualní/pp CO2 referenční)</a:t>
          </a:r>
          <a:br>
            <a:rPr lang="cs-CZ" sz="1100" b="1">
              <a:solidFill>
                <a:schemeClr val="dk1"/>
              </a:solidFill>
              <a:latin typeface="+mn-lt"/>
              <a:ea typeface="+mn-ea"/>
              <a:cs typeface="+mn-cs"/>
            </a:rPr>
          </a:br>
          <a:r>
            <a:rPr lang="cs-CZ" sz="1100" b="1">
              <a:solidFill>
                <a:schemeClr val="dk1"/>
              </a:solidFill>
              <a:latin typeface="+mn-lt"/>
              <a:ea typeface="+mn-ea"/>
              <a:cs typeface="+mn-cs"/>
            </a:rPr>
            <a:t> F =(5,67E-8)*T</a:t>
          </a:r>
          <a:r>
            <a:rPr lang="cs-CZ" sz="1100">
              <a:solidFill>
                <a:schemeClr val="dk1"/>
              </a:solidFill>
              <a:latin typeface="+mn-lt"/>
              <a:ea typeface="+mn-ea"/>
              <a:cs typeface="+mn-cs"/>
            </a:rPr>
            <a:t>^4  ( Stefan- Bolztmannův zákon Místo F bývá označeníI   I  ( ve Wikipedii), což je ve vzorcích špatně</a:t>
          </a:r>
          <a:r>
            <a:rPr lang="cs-CZ" sz="1100" baseline="0">
              <a:solidFill>
                <a:schemeClr val="dk1"/>
              </a:solidFill>
              <a:latin typeface="+mn-lt"/>
              <a:ea typeface="+mn-ea"/>
              <a:cs typeface="+mn-cs"/>
            </a:rPr>
            <a:t> rozpoznatelné</a:t>
          </a:r>
          <a:endParaRPr lang="cs-CZ" sz="1100"/>
        </a:p>
      </xdr:txBody>
    </xdr:sp>
    <xdr:clientData/>
  </xdr:twoCellAnchor>
  <xdr:twoCellAnchor>
    <xdr:from>
      <xdr:col>1</xdr:col>
      <xdr:colOff>88900</xdr:colOff>
      <xdr:row>307</xdr:row>
      <xdr:rowOff>95249</xdr:rowOff>
    </xdr:from>
    <xdr:to>
      <xdr:col>13</xdr:col>
      <xdr:colOff>76200</xdr:colOff>
      <xdr:row>369</xdr:row>
      <xdr:rowOff>14110</xdr:rowOff>
    </xdr:to>
    <xdr:sp macro="" textlink="">
      <xdr:nvSpPr>
        <xdr:cNvPr id="6" name="TextovéPole 5"/>
        <xdr:cNvSpPr txBox="1"/>
      </xdr:nvSpPr>
      <xdr:spPr>
        <a:xfrm>
          <a:off x="695678" y="56574971"/>
          <a:ext cx="8362244" cy="11292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200">
              <a:solidFill>
                <a:schemeClr val="dk1"/>
              </a:solidFill>
              <a:latin typeface="+mn-lt"/>
              <a:ea typeface="+mn-ea"/>
              <a:cs typeface="+mn-cs"/>
            </a:rPr>
            <a:t>Závěr pro  období 1770- 2024 Klementinum, teploty  a ppm CO2 Mauna Loa </a:t>
          </a:r>
        </a:p>
        <a:p>
          <a:r>
            <a:rPr lang="cs-CZ" sz="1200">
              <a:solidFill>
                <a:schemeClr val="dk1"/>
              </a:solidFill>
              <a:latin typeface="+mn-lt"/>
              <a:ea typeface="+mn-ea"/>
              <a:cs typeface="+mn-cs"/>
            </a:rPr>
            <a:t> IR záření vlivem CO2  při změně  </a:t>
          </a:r>
          <a:r>
            <a:rPr lang="cs-CZ" sz="1200" b="1">
              <a:solidFill>
                <a:schemeClr val="dk1"/>
              </a:solidFill>
              <a:latin typeface="+mn-lt"/>
              <a:ea typeface="+mn-ea"/>
              <a:cs typeface="+mn-cs"/>
            </a:rPr>
            <a:t>o 145 ppm CO2</a:t>
          </a:r>
          <a:r>
            <a:rPr lang="cs-CZ" sz="1200">
              <a:solidFill>
                <a:schemeClr val="dk1"/>
              </a:solidFill>
              <a:latin typeface="+mn-lt"/>
              <a:ea typeface="+mn-ea"/>
              <a:cs typeface="+mn-cs"/>
            </a:rPr>
            <a:t> ( z 280 ppm na  425 ppm)    způsobí pohlcení vyzařování ( radiační forcing, který neodejde do vesmíru) </a:t>
          </a:r>
          <a:r>
            <a:rPr lang="cs-CZ" sz="1200" b="1">
              <a:solidFill>
                <a:schemeClr val="dk1"/>
              </a:solidFill>
              <a:latin typeface="+mn-lt"/>
              <a:ea typeface="+mn-ea"/>
              <a:cs typeface="+mn-cs"/>
            </a:rPr>
            <a:t>o 2,23 W/m2</a:t>
          </a:r>
          <a:r>
            <a:rPr lang="cs-CZ" sz="1200">
              <a:solidFill>
                <a:schemeClr val="dk1"/>
              </a:solidFill>
              <a:latin typeface="+mn-lt"/>
              <a:ea typeface="+mn-ea"/>
              <a:cs typeface="+mn-cs"/>
            </a:rPr>
            <a:t>, což lze převést na </a:t>
          </a:r>
          <a:r>
            <a:rPr lang="cs-CZ" sz="1200" b="1">
              <a:solidFill>
                <a:schemeClr val="dk1"/>
              </a:solidFill>
              <a:latin typeface="+mn-lt"/>
              <a:ea typeface="+mn-ea"/>
              <a:cs typeface="+mn-cs"/>
            </a:rPr>
            <a:t>zvýšení teploty o 0,43°C</a:t>
          </a:r>
          <a:r>
            <a:rPr lang="cs-CZ" sz="1200">
              <a:solidFill>
                <a:schemeClr val="dk1"/>
              </a:solidFill>
              <a:latin typeface="+mn-lt"/>
              <a:ea typeface="+mn-ea"/>
              <a:cs typeface="+mn-cs"/>
            </a:rPr>
            <a:t>. </a:t>
          </a:r>
        </a:p>
        <a:p>
          <a:r>
            <a:rPr lang="cs-CZ" sz="1200">
              <a:solidFill>
                <a:schemeClr val="dk1"/>
              </a:solidFill>
              <a:latin typeface="+mn-lt"/>
              <a:ea typeface="+mn-ea"/>
              <a:cs typeface="+mn-cs"/>
            </a:rPr>
            <a:t>Skutečné zvýšení teploty Klementina je  od 1770-2024 = 13,3°C -10,2 °C je 3,1 °C při navýšení ppm CO2 o 145 ppm CO2. . </a:t>
          </a:r>
        </a:p>
        <a:p>
          <a:r>
            <a:rPr lang="cs-CZ" sz="1200">
              <a:solidFill>
                <a:schemeClr val="dk1"/>
              </a:solidFill>
              <a:latin typeface="+mn-lt"/>
              <a:ea typeface="+mn-ea"/>
              <a:cs typeface="+mn-cs"/>
            </a:rPr>
            <a:t>Klimatologové mají závěr, že navýšení ppm CO2 na dvojnásobek způsobí  oteplení v širokém rozmezí asi o 3°C. Což způsobují další vlivy ( pozitivní zpětné vazby např. změna albeda s více sněhu atd .)  označované jako klimatická citlivost. </a:t>
          </a:r>
        </a:p>
        <a:p>
          <a:r>
            <a:rPr lang="cs-CZ" sz="1200" b="1">
              <a:solidFill>
                <a:schemeClr val="dk1"/>
              </a:solidFill>
              <a:latin typeface="+mn-lt"/>
              <a:ea typeface="+mn-ea"/>
              <a:cs typeface="+mn-cs"/>
            </a:rPr>
            <a:t>Výchozí hodnoty pro Klementinum 1770-2024  jsou 10,2°C 280ppm CO2 na Mauna Loa.</a:t>
          </a:r>
          <a:br>
            <a:rPr lang="cs-CZ" sz="1200" b="1">
              <a:solidFill>
                <a:schemeClr val="dk1"/>
              </a:solidFill>
              <a:latin typeface="+mn-lt"/>
              <a:ea typeface="+mn-ea"/>
              <a:cs typeface="+mn-cs"/>
            </a:rPr>
          </a:br>
          <a:r>
            <a:rPr lang="cs-CZ" sz="1200" b="1">
              <a:solidFill>
                <a:schemeClr val="dk1"/>
              </a:solidFill>
              <a:latin typeface="+mn-lt"/>
              <a:ea typeface="+mn-ea"/>
              <a:cs typeface="+mn-cs"/>
            </a:rPr>
            <a:t>Konečné hodnoty pro Klementinum 1770-2024 jsou 13,3°C a   424,64 ppm CO2 na Mauna Loa.</a:t>
          </a:r>
          <a:br>
            <a:rPr lang="cs-CZ" sz="1200" b="1">
              <a:solidFill>
                <a:schemeClr val="dk1"/>
              </a:solidFill>
              <a:latin typeface="+mn-lt"/>
              <a:ea typeface="+mn-ea"/>
              <a:cs typeface="+mn-cs"/>
            </a:rPr>
          </a:br>
          <a:r>
            <a:rPr lang="cs-CZ" sz="1200" b="1">
              <a:solidFill>
                <a:schemeClr val="dk1"/>
              </a:solidFill>
              <a:latin typeface="+mn-lt"/>
              <a:ea typeface="+mn-ea"/>
              <a:cs typeface="+mn-cs"/>
            </a:rPr>
            <a:t>Rozdíl konečných hodnot je 3,1°C a  145 ppm CO2. </a:t>
          </a:r>
          <a:endParaRPr lang="cs-CZ" sz="1200">
            <a:solidFill>
              <a:schemeClr val="dk1"/>
            </a:solidFill>
            <a:latin typeface="+mn-lt"/>
            <a:ea typeface="+mn-ea"/>
            <a:cs typeface="+mn-cs"/>
          </a:endParaRPr>
        </a:p>
        <a:p>
          <a:r>
            <a:rPr lang="cs-CZ" sz="1200">
              <a:solidFill>
                <a:schemeClr val="dk1"/>
              </a:solidFill>
              <a:latin typeface="+mn-lt"/>
              <a:ea typeface="+mn-ea"/>
              <a:cs typeface="+mn-cs"/>
            </a:rPr>
            <a:t>Porovnání výsledků za 63 let ČR a  254 let Klementina.</a:t>
          </a:r>
        </a:p>
        <a:p>
          <a:r>
            <a:rPr lang="cs-CZ" sz="1200">
              <a:solidFill>
                <a:schemeClr val="dk1"/>
              </a:solidFill>
              <a:latin typeface="+mn-lt"/>
              <a:ea typeface="+mn-ea"/>
              <a:cs typeface="+mn-cs"/>
            </a:rPr>
            <a:t>Zvýšení ppm CO2 u ČR o 100 ppm vedlo ke zvýšení teploty o  0,3°C vlivem pohlcování IR záření CO2 .</a:t>
          </a:r>
        </a:p>
        <a:p>
          <a:r>
            <a:rPr lang="cs-CZ" sz="1200">
              <a:solidFill>
                <a:schemeClr val="dk1"/>
              </a:solidFill>
              <a:latin typeface="+mn-lt"/>
              <a:ea typeface="+mn-ea"/>
              <a:cs typeface="+mn-cs"/>
            </a:rPr>
            <a:t>Zvýšení ppm CO2 u Klementina o 145 ppm vedlo ke zvýšení teploty o  0,43°C vlivem pohlcování IR záření CO2 . </a:t>
          </a:r>
        </a:p>
        <a:p>
          <a:r>
            <a:rPr lang="cs-CZ" sz="1200">
              <a:solidFill>
                <a:schemeClr val="dk1"/>
              </a:solidFill>
              <a:latin typeface="+mn-lt"/>
              <a:ea typeface="+mn-ea"/>
              <a:cs typeface="+mn-cs"/>
            </a:rPr>
            <a:t>Přepočteno na 100 ppm CO2  u Klementina (100/145)*0,43 = 0,297 °C.</a:t>
          </a:r>
          <a:br>
            <a:rPr lang="cs-CZ" sz="1200">
              <a:solidFill>
                <a:schemeClr val="dk1"/>
              </a:solidFill>
              <a:latin typeface="+mn-lt"/>
              <a:ea typeface="+mn-ea"/>
              <a:cs typeface="+mn-cs"/>
            </a:rPr>
          </a:br>
          <a:r>
            <a:rPr lang="cs-CZ" sz="1200">
              <a:solidFill>
                <a:schemeClr val="dk1"/>
              </a:solidFill>
              <a:latin typeface="+mn-lt"/>
              <a:ea typeface="+mn-ea"/>
              <a:cs typeface="+mn-cs"/>
            </a:rPr>
            <a:t> Čili jako u ČR 1961-2024 je  </a:t>
          </a:r>
          <a:r>
            <a:rPr lang="cs-CZ" sz="1200" b="1">
              <a:solidFill>
                <a:schemeClr val="dk1"/>
              </a:solidFill>
              <a:latin typeface="+mn-lt"/>
              <a:ea typeface="+mn-ea"/>
              <a:cs typeface="+mn-cs"/>
            </a:rPr>
            <a:t>0,3°C na nárůst  pro zvýšení o 100 ppm CO2</a:t>
          </a:r>
          <a:r>
            <a:rPr lang="cs-CZ" sz="1200">
              <a:solidFill>
                <a:schemeClr val="dk1"/>
              </a:solidFill>
              <a:latin typeface="+mn-lt"/>
              <a:ea typeface="+mn-ea"/>
              <a:cs typeface="+mn-cs"/>
            </a:rPr>
            <a:t>. </a:t>
          </a:r>
        </a:p>
        <a:p>
          <a:r>
            <a:rPr lang="cs-CZ" sz="1200">
              <a:solidFill>
                <a:schemeClr val="dk1"/>
              </a:solidFill>
              <a:latin typeface="+mn-lt"/>
              <a:ea typeface="+mn-ea"/>
              <a:cs typeface="+mn-cs"/>
            </a:rPr>
            <a:t>  Dále je třeba zvážit, že výpočty byly vedeny přes výkon pohlceného záření [W/m2], ale jedná se o předání energie, která pak změní teplotu a následující rovnováhu příjmu záření slunce a vyzařování energie do vesmíru. </a:t>
          </a:r>
        </a:p>
        <a:p>
          <a:r>
            <a:rPr lang="cs-CZ" sz="1200">
              <a:solidFill>
                <a:schemeClr val="dk1"/>
              </a:solidFill>
              <a:latin typeface="+mn-lt"/>
              <a:ea typeface="+mn-ea"/>
              <a:cs typeface="+mn-cs"/>
            </a:rPr>
            <a:t>Střední kinetická energie jedné molekuly plynu je úměrná absolutní teplotě</a:t>
          </a:r>
          <a:br>
            <a:rPr lang="cs-CZ" sz="1200">
              <a:solidFill>
                <a:schemeClr val="dk1"/>
              </a:solidFill>
              <a:latin typeface="+mn-lt"/>
              <a:ea typeface="+mn-ea"/>
              <a:cs typeface="+mn-cs"/>
            </a:rPr>
          </a:br>
          <a:r>
            <a:rPr lang="cs-CZ" sz="1200" b="1">
              <a:solidFill>
                <a:schemeClr val="dk1"/>
              </a:solidFill>
              <a:latin typeface="+mn-lt"/>
              <a:ea typeface="+mn-ea"/>
              <a:cs typeface="+mn-cs"/>
            </a:rPr>
            <a:t>E</a:t>
          </a:r>
          <a:r>
            <a:rPr lang="cs-CZ" sz="1200" b="1" baseline="-25000">
              <a:solidFill>
                <a:schemeClr val="dk1"/>
              </a:solidFill>
              <a:latin typeface="+mn-lt"/>
              <a:ea typeface="+mn-ea"/>
              <a:cs typeface="+mn-cs"/>
            </a:rPr>
            <a:t>0</a:t>
          </a:r>
          <a:r>
            <a:rPr lang="cs-CZ" sz="1200" b="1">
              <a:solidFill>
                <a:schemeClr val="dk1"/>
              </a:solidFill>
              <a:latin typeface="+mn-lt"/>
              <a:ea typeface="+mn-ea"/>
              <a:cs typeface="+mn-cs"/>
            </a:rPr>
            <a:t> =(1/2) m</a:t>
          </a:r>
          <a:r>
            <a:rPr lang="cs-CZ" sz="1200" b="1" baseline="-25000">
              <a:solidFill>
                <a:schemeClr val="dk1"/>
              </a:solidFill>
              <a:latin typeface="+mn-lt"/>
              <a:ea typeface="+mn-ea"/>
              <a:cs typeface="+mn-cs"/>
            </a:rPr>
            <a:t>0</a:t>
          </a:r>
          <a:r>
            <a:rPr lang="cs-CZ" sz="1200" b="1">
              <a:solidFill>
                <a:schemeClr val="dk1"/>
              </a:solidFill>
              <a:latin typeface="+mn-lt"/>
              <a:ea typeface="+mn-ea"/>
              <a:cs typeface="+mn-cs"/>
            </a:rPr>
            <a:t> v</a:t>
          </a:r>
          <a:r>
            <a:rPr lang="cs-CZ" sz="1200" b="1" baseline="-25000">
              <a:solidFill>
                <a:schemeClr val="dk1"/>
              </a:solidFill>
              <a:latin typeface="+mn-lt"/>
              <a:ea typeface="+mn-ea"/>
              <a:cs typeface="+mn-cs"/>
            </a:rPr>
            <a:t>k</a:t>
          </a:r>
          <a:r>
            <a:rPr lang="cs-CZ" sz="1200" b="1" baseline="30000">
              <a:solidFill>
                <a:schemeClr val="dk1"/>
              </a:solidFill>
              <a:latin typeface="+mn-lt"/>
              <a:ea typeface="+mn-ea"/>
              <a:cs typeface="+mn-cs"/>
            </a:rPr>
            <a:t>2</a:t>
          </a:r>
          <a:r>
            <a:rPr lang="cs-CZ" sz="1200" b="1" baseline="-25000">
              <a:solidFill>
                <a:schemeClr val="dk1"/>
              </a:solidFill>
              <a:latin typeface="+mn-lt"/>
              <a:ea typeface="+mn-ea"/>
              <a:cs typeface="+mn-cs"/>
            </a:rPr>
            <a:t>  </a:t>
          </a:r>
          <a:r>
            <a:rPr lang="cs-CZ" sz="1200" b="1">
              <a:solidFill>
                <a:schemeClr val="dk1"/>
              </a:solidFill>
              <a:latin typeface="+mn-lt"/>
              <a:ea typeface="+mn-ea"/>
              <a:cs typeface="+mn-cs"/>
            </a:rPr>
            <a:t>=(3/2)kT, kde k =1,38 E</a:t>
          </a:r>
          <a:r>
            <a:rPr lang="cs-CZ" sz="1200" b="1" baseline="30000">
              <a:solidFill>
                <a:schemeClr val="dk1"/>
              </a:solidFill>
              <a:latin typeface="+mn-lt"/>
              <a:ea typeface="+mn-ea"/>
              <a:cs typeface="+mn-cs"/>
            </a:rPr>
            <a:t>-23</a:t>
          </a:r>
          <a:r>
            <a:rPr lang="cs-CZ" sz="1200" b="1">
              <a:solidFill>
                <a:schemeClr val="dk1"/>
              </a:solidFill>
              <a:latin typeface="+mn-lt"/>
              <a:ea typeface="+mn-ea"/>
              <a:cs typeface="+mn-cs"/>
            </a:rPr>
            <a:t> K</a:t>
          </a:r>
          <a:r>
            <a:rPr lang="cs-CZ" sz="1200" b="1" baseline="30000">
              <a:solidFill>
                <a:schemeClr val="dk1"/>
              </a:solidFill>
              <a:latin typeface="+mn-lt"/>
              <a:ea typeface="+mn-ea"/>
              <a:cs typeface="+mn-cs"/>
            </a:rPr>
            <a:t>-1</a:t>
          </a:r>
          <a:r>
            <a:rPr lang="cs-CZ" sz="1200" b="1">
              <a:solidFill>
                <a:schemeClr val="dk1"/>
              </a:solidFill>
              <a:latin typeface="+mn-lt"/>
              <a:ea typeface="+mn-ea"/>
              <a:cs typeface="+mn-cs"/>
            </a:rPr>
            <a:t>,</a:t>
          </a:r>
          <a:r>
            <a:rPr lang="cs-CZ" sz="1200">
              <a:solidFill>
                <a:schemeClr val="dk1"/>
              </a:solidFill>
              <a:latin typeface="+mn-lt"/>
              <a:ea typeface="+mn-ea"/>
              <a:cs typeface="+mn-cs"/>
            </a:rPr>
            <a:t> kde k je Boltzmannova kontanta</a:t>
          </a:r>
          <a:br>
            <a:rPr lang="cs-CZ" sz="1200">
              <a:solidFill>
                <a:schemeClr val="dk1"/>
              </a:solidFill>
              <a:latin typeface="+mn-lt"/>
              <a:ea typeface="+mn-ea"/>
              <a:cs typeface="+mn-cs"/>
            </a:rPr>
          </a:br>
          <a:r>
            <a:rPr lang="cs-CZ" sz="1200">
              <a:solidFill>
                <a:schemeClr val="dk1"/>
              </a:solidFill>
              <a:latin typeface="+mn-lt"/>
              <a:ea typeface="+mn-ea"/>
              <a:cs typeface="+mn-cs"/>
            </a:rPr>
            <a:t> 	</a:t>
          </a:r>
          <a:br>
            <a:rPr lang="cs-CZ" sz="1200">
              <a:solidFill>
                <a:schemeClr val="dk1"/>
              </a:solidFill>
              <a:latin typeface="+mn-lt"/>
              <a:ea typeface="+mn-ea"/>
              <a:cs typeface="+mn-cs"/>
            </a:rPr>
          </a:br>
          <a:r>
            <a:rPr lang="cs-CZ" sz="1200">
              <a:solidFill>
                <a:schemeClr val="dk1"/>
              </a:solidFill>
              <a:latin typeface="+mn-lt"/>
              <a:ea typeface="+mn-ea"/>
              <a:cs typeface="+mn-cs"/>
            </a:rPr>
            <a:t>Další vztah	je, že  práce ( energie) </a:t>
          </a:r>
          <a:r>
            <a:rPr lang="cs-CZ" sz="1200" b="1">
              <a:solidFill>
                <a:schemeClr val="dk1"/>
              </a:solidFill>
              <a:latin typeface="+mn-lt"/>
              <a:ea typeface="+mn-ea"/>
              <a:cs typeface="+mn-cs"/>
            </a:rPr>
            <a:t>W[J] = P[W]*t[s]</a:t>
          </a:r>
          <a:endParaRPr lang="cs-CZ" sz="1200">
            <a:solidFill>
              <a:schemeClr val="dk1"/>
            </a:solidFill>
            <a:latin typeface="+mn-lt"/>
            <a:ea typeface="+mn-ea"/>
            <a:cs typeface="+mn-cs"/>
          </a:endParaRPr>
        </a:p>
        <a:p>
          <a:r>
            <a:rPr lang="cs-CZ" sz="1200" b="1">
              <a:solidFill>
                <a:schemeClr val="dk1"/>
              </a:solidFill>
              <a:latin typeface="+mn-lt"/>
              <a:ea typeface="+mn-ea"/>
              <a:cs typeface="+mn-cs"/>
            </a:rPr>
            <a:t>Energie =  výkon x čas</a:t>
          </a:r>
          <a:r>
            <a:rPr lang="cs-CZ" sz="1200">
              <a:solidFill>
                <a:schemeClr val="dk1"/>
              </a:solidFill>
              <a:latin typeface="+mn-lt"/>
              <a:ea typeface="+mn-ea"/>
              <a:cs typeface="+mn-cs"/>
            </a:rPr>
            <a:t>.</a:t>
          </a:r>
          <a:br>
            <a:rPr lang="cs-CZ" sz="1200">
              <a:solidFill>
                <a:schemeClr val="dk1"/>
              </a:solidFill>
              <a:latin typeface="+mn-lt"/>
              <a:ea typeface="+mn-ea"/>
              <a:cs typeface="+mn-cs"/>
            </a:rPr>
          </a:br>
          <a:r>
            <a:rPr lang="cs-CZ" sz="1200">
              <a:solidFill>
                <a:schemeClr val="dk1"/>
              </a:solidFill>
              <a:latin typeface="+mn-lt"/>
              <a:ea typeface="+mn-ea"/>
              <a:cs typeface="+mn-cs"/>
            </a:rPr>
            <a:t>Jestliže výkon bude probíhat delší čas, předá se více energie.</a:t>
          </a:r>
        </a:p>
        <a:p>
          <a:r>
            <a:rPr lang="cs-CZ" sz="1200" i="1">
              <a:solidFill>
                <a:schemeClr val="dk1"/>
              </a:solidFill>
              <a:latin typeface="+mn-lt"/>
              <a:ea typeface="+mn-ea"/>
              <a:cs typeface="+mn-cs"/>
            </a:rPr>
            <a:t>Vložím krátké životní vzpomínky, abych nevzbudil podezření, že článek zplodila umělá inteligence, která při tom spotřebovala energii a zvýšilo se tím ppm CO2. Já jsem spotřeboval hrníček čaje s lžičkou medu. V článku a výpočtech jsem použil selský rozum, jehož jsem snad dědicem. Rodiče byli sedláci, pamatuji jak statečně vzdorovali vstupu do JZD, v nejhorší době vstoupili , v době o málo lepší vystoupili a nakonec zase vstoupili. S nimi do JZD vstoupil i náš pár koní, který  nám  po večerech  pomáhal svážet seno pro záhumenkovou krávu. Když jsme složili seno na půdu, máma mi dala dva silné krajíce chleba "aby koně věděli, že jsou tady doma".  Koně jak mě uviděli, táhli mi naproti na smyk prázdný zašlajfovaný vůz. Kráva se měla dobře a měla každý rok tele, za peníze za něj jsem přežil rok na přírodovědě v Praze.   Když jsem ve 20 letech dorazil na prázdniny do malé rodné vesnice, máma už byla vdova a sekali jsme spolu asi týdnen ráno  tak 4 hodiny kosou strmé svahy kvůli senu.  "Dělej tak, aby si zejtra moch dělat taky celej den" řekla máma jihočesky,  jakoby znala  vzorec práce = výkon x čas. Za dva dny jsem měl na dlaních  krvavé  mozoly, než si ruce zvykly. " Já som ti to říkala. Dej si na to zelený listy jitrocele"  řekla  pak s nádechem  doudlebského nářečí</a:t>
          </a:r>
          <a:r>
            <a:rPr lang="cs-CZ" sz="1200">
              <a:solidFill>
                <a:schemeClr val="dk1"/>
              </a:solidFill>
              <a:latin typeface="+mn-lt"/>
              <a:ea typeface="+mn-ea"/>
              <a:cs typeface="+mn-cs"/>
            </a:rPr>
            <a:t>. </a:t>
          </a:r>
        </a:p>
        <a:p>
          <a:r>
            <a:rPr lang="cs-CZ" sz="1200">
              <a:solidFill>
                <a:schemeClr val="dk1"/>
              </a:solidFill>
              <a:latin typeface="+mn-lt"/>
              <a:ea typeface="+mn-ea"/>
              <a:cs typeface="+mn-cs"/>
            </a:rPr>
            <a:t> Asi mě ty vzpomínky přivedly na to, že je třeba v grafech řešit výkon x čas.</a:t>
          </a:r>
          <a:br>
            <a:rPr lang="cs-CZ" sz="1200">
              <a:solidFill>
                <a:schemeClr val="dk1"/>
              </a:solidFill>
              <a:latin typeface="+mn-lt"/>
              <a:ea typeface="+mn-ea"/>
              <a:cs typeface="+mn-cs"/>
            </a:rPr>
          </a:br>
          <a:r>
            <a:rPr lang="cs-CZ" sz="1200">
              <a:solidFill>
                <a:schemeClr val="dk1"/>
              </a:solidFill>
              <a:latin typeface="+mn-lt"/>
              <a:ea typeface="+mn-ea"/>
              <a:cs typeface="+mn-cs"/>
            </a:rPr>
            <a:t>Pohlcením IR záření se atmosféře ustaví nová rovnováha teploty a tomu odpovídající vyzařování a pohlcování IR záření.</a:t>
          </a:r>
        </a:p>
        <a:p>
          <a:r>
            <a:rPr lang="cs-CZ" sz="1200">
              <a:solidFill>
                <a:schemeClr val="dk1"/>
              </a:solidFill>
              <a:latin typeface="+mn-lt"/>
              <a:ea typeface="+mn-ea"/>
              <a:cs typeface="+mn-cs"/>
            </a:rPr>
            <a:t>Průběh zachycení IR záření by se měl nějak integrovat. Vyšší matematiku jsem opustil po absolvování VŠ a ona opustila mě.  </a:t>
          </a:r>
          <a:r>
            <a:rPr lang="cs-CZ" sz="1200" b="1">
              <a:solidFill>
                <a:schemeClr val="dk1"/>
              </a:solidFill>
              <a:latin typeface="+mn-lt"/>
              <a:ea typeface="+mn-ea"/>
              <a:cs typeface="+mn-cs"/>
            </a:rPr>
            <a:t>Integrál se dá chápat jako plocha pod křivkou grafu</a:t>
          </a:r>
          <a:r>
            <a:rPr lang="cs-CZ" sz="1200">
              <a:solidFill>
                <a:schemeClr val="dk1"/>
              </a:solidFill>
              <a:latin typeface="+mn-lt"/>
              <a:ea typeface="+mn-ea"/>
              <a:cs typeface="+mn-cs"/>
            </a:rPr>
            <a:t>. </a:t>
          </a:r>
        </a:p>
        <a:p>
          <a:r>
            <a:rPr lang="cs-CZ" sz="1200">
              <a:solidFill>
                <a:schemeClr val="dk1"/>
              </a:solidFill>
              <a:latin typeface="+mn-lt"/>
              <a:ea typeface="+mn-ea"/>
              <a:cs typeface="+mn-cs"/>
            </a:rPr>
            <a:t>Plochy pod oběma  trendy v grafu mají velmi blízký časový průběh, mají jen  jinou výšku danou jinými jednotkami. Závěr vědecký až zpožděně silvestrovský, ale uvěřit se tomu dá i jindy.	</a:t>
          </a:r>
        </a:p>
        <a:p>
          <a:r>
            <a:rPr lang="cs-CZ" sz="1200">
              <a:solidFill>
                <a:schemeClr val="dk1"/>
              </a:solidFill>
              <a:latin typeface="+mn-lt"/>
              <a:ea typeface="+mn-ea"/>
              <a:cs typeface="+mn-cs"/>
            </a:rPr>
            <a:t>Hodnota 300 ppm odpovídá  číselně  asi  9,7 °C, 400 ppm asi 13°C  . </a:t>
          </a:r>
          <a:br>
            <a:rPr lang="cs-CZ" sz="1200">
              <a:solidFill>
                <a:schemeClr val="dk1"/>
              </a:solidFill>
              <a:latin typeface="+mn-lt"/>
              <a:ea typeface="+mn-ea"/>
              <a:cs typeface="+mn-cs"/>
            </a:rPr>
          </a:br>
          <a:r>
            <a:rPr lang="cs-CZ" sz="1200">
              <a:solidFill>
                <a:schemeClr val="dk1"/>
              </a:solidFill>
              <a:latin typeface="+mn-lt"/>
              <a:ea typeface="+mn-ea"/>
              <a:cs typeface="+mn-cs"/>
            </a:rPr>
            <a:t>Čili na tomto grafu Klementina platí vztah :  ppmCO2 = teplota[°C]*30,8.</a:t>
          </a:r>
        </a:p>
        <a:p>
          <a:r>
            <a:rPr lang="cs-CZ" sz="1200">
              <a:solidFill>
                <a:schemeClr val="dk1"/>
              </a:solidFill>
              <a:latin typeface="+mn-lt"/>
              <a:ea typeface="+mn-ea"/>
              <a:cs typeface="+mn-cs"/>
            </a:rPr>
            <a:t>Pak  450 ppm CO2   odpovídá  teplotě Klementina 450/ 30,8 = 14,6°C.. Skutečná teplota probíhala  ve značných skocích i  z roku na rok. I to svědčí o tom, že prakticky plynule rostoucí ppm CO2 se musí aplikovat na delší období. Klimatologové žádají alespoň 30 let, a to hlavně souvislosti s periodou oceánských proudů.</a:t>
          </a:r>
          <a:br>
            <a:rPr lang="cs-CZ" sz="1200">
              <a:solidFill>
                <a:schemeClr val="dk1"/>
              </a:solidFill>
              <a:latin typeface="+mn-lt"/>
              <a:ea typeface="+mn-ea"/>
              <a:cs typeface="+mn-cs"/>
            </a:rPr>
          </a:br>
          <a:r>
            <a:rPr lang="cs-CZ" sz="1200">
              <a:solidFill>
                <a:schemeClr val="dk1"/>
              </a:solidFill>
              <a:latin typeface="+mn-lt"/>
              <a:ea typeface="+mn-ea"/>
              <a:cs typeface="+mn-cs"/>
            </a:rPr>
            <a:t>Vliv tepelného ostrova v centru Prahy, kde Klementinum opravdu je, uvádí meteorolog Libor Žák asi na +3°C na průměrem ČR. </a:t>
          </a:r>
          <a:r>
            <a:rPr lang="cs-CZ" sz="1200" u="sng">
              <a:solidFill>
                <a:schemeClr val="dk1"/>
              </a:solidFill>
              <a:latin typeface="+mn-lt"/>
              <a:ea typeface="+mn-ea"/>
              <a:cs typeface="+mn-cs"/>
            </a:rPr>
            <a:t>https://klima.praha.eu/cs/aktuality/vyvoj-klimatu-mesta-prahy-klimaticka-zmena-i-tepelny-ostrov-mesta.html</a:t>
          </a:r>
          <a:r>
            <a:rPr lang="cs-CZ" sz="1200">
              <a:solidFill>
                <a:schemeClr val="dk1"/>
              </a:solidFill>
              <a:latin typeface="+mn-lt"/>
              <a:ea typeface="+mn-ea"/>
              <a:cs typeface="+mn-cs"/>
            </a:rPr>
            <a:t> </a:t>
          </a:r>
        </a:p>
        <a:p>
          <a:r>
            <a:rPr lang="cs-CZ" sz="1200">
              <a:solidFill>
                <a:schemeClr val="dk1"/>
              </a:solidFill>
              <a:latin typeface="+mn-lt"/>
              <a:ea typeface="+mn-ea"/>
              <a:cs typeface="+mn-cs"/>
            </a:rPr>
            <a:t>"Centrum Prahy je dokonce nejteplejší oblastí v České republice.Naměřené teploty vzduchu jsou tu zhruba o 3 °C vyšší, než je průměr České republiky. Teplota vzduchu tady navíc roste rychleji než ve zbytku České republiky."</a:t>
          </a:r>
          <a:br>
            <a:rPr lang="cs-CZ" sz="1200">
              <a:solidFill>
                <a:schemeClr val="dk1"/>
              </a:solidFill>
              <a:latin typeface="+mn-lt"/>
              <a:ea typeface="+mn-ea"/>
              <a:cs typeface="+mn-cs"/>
            </a:rPr>
          </a:br>
          <a:r>
            <a:rPr lang="cs-CZ" sz="1200">
              <a:solidFill>
                <a:schemeClr val="dk1"/>
              </a:solidFill>
              <a:latin typeface="+mn-lt"/>
              <a:ea typeface="+mn-ea"/>
              <a:cs typeface="+mn-cs"/>
            </a:rPr>
            <a:t>Rok 2024 v tomto článku v  grafu ČR 10,3°a Klementinum 13,3°C, tedy v tomto roce rozdíl 3°C. </a:t>
          </a:r>
        </a:p>
        <a:p>
          <a:pPr marL="0" marR="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latin typeface="+mn-lt"/>
              <a:ea typeface="+mn-ea"/>
              <a:cs typeface="+mn-cs"/>
            </a:rPr>
            <a:t>Rok 2024 - v tomto článku v  grafu ČR 10,3°a Klementinum 13,3°C, tedy v tomto roce rozdíl 3°C. </a:t>
          </a:r>
          <a:br>
            <a:rPr lang="cs-CZ" sz="1100">
              <a:solidFill>
                <a:schemeClr val="dk1"/>
              </a:solidFill>
              <a:latin typeface="+mn-lt"/>
              <a:ea typeface="+mn-ea"/>
              <a:cs typeface="+mn-cs"/>
            </a:rPr>
          </a:br>
          <a:r>
            <a:rPr lang="cs-CZ" sz="1100">
              <a:solidFill>
                <a:schemeClr val="dk1"/>
              </a:solidFill>
              <a:latin typeface="+mn-lt"/>
              <a:ea typeface="+mn-ea"/>
              <a:cs typeface="+mn-cs"/>
            </a:rPr>
            <a:t>Vliv tepelného ostrova Klementinum se dá spočítat zhruba a amatérsky tak, že se vytvoří  lineární  trendy teplot ČR a Klementina, trend Klementina stoupá rychleji, z počátečních a koncových hodnot trendu se dá vyjádřit přepočítávací konstanta, kterou vynásobíme všechny hodnoty Klementina, které budou nižší v daném poměru. Je to na mých loňských stránkách.</a:t>
          </a:r>
        </a:p>
        <a:p>
          <a:endParaRPr lang="cs-CZ" sz="1200">
            <a:solidFill>
              <a:schemeClr val="dk1"/>
            </a:solidFill>
            <a:latin typeface="+mn-lt"/>
            <a:ea typeface="+mn-ea"/>
            <a:cs typeface="+mn-cs"/>
          </a:endParaRPr>
        </a:p>
        <a:p>
          <a:r>
            <a:rPr lang="cs-CZ" sz="1100">
              <a:solidFill>
                <a:schemeClr val="dk1"/>
              </a:solidFill>
              <a:latin typeface="+mn-lt"/>
              <a:ea typeface="+mn-ea"/>
              <a:cs typeface="+mn-cs"/>
            </a:rPr>
            <a:t/>
          </a:r>
          <a:br>
            <a:rPr lang="cs-CZ" sz="1100">
              <a:solidFill>
                <a:schemeClr val="dk1"/>
              </a:solidFill>
              <a:latin typeface="+mn-lt"/>
              <a:ea typeface="+mn-ea"/>
              <a:cs typeface="+mn-cs"/>
            </a:rPr>
          </a:br>
          <a:endParaRPr lang="cs-CZ" sz="1100">
            <a:solidFill>
              <a:schemeClr val="dk1"/>
            </a:solidFill>
            <a:latin typeface="+mn-lt"/>
            <a:ea typeface="+mn-ea"/>
            <a:cs typeface="+mn-cs"/>
          </a:endParaRPr>
        </a:p>
        <a:p>
          <a:endParaRPr lang="cs-CZ" sz="1400"/>
        </a:p>
      </xdr:txBody>
    </xdr:sp>
    <xdr:clientData/>
  </xdr:twoCellAnchor>
  <xdr:twoCellAnchor>
    <xdr:from>
      <xdr:col>6</xdr:col>
      <xdr:colOff>520700</xdr:colOff>
      <xdr:row>261</xdr:row>
      <xdr:rowOff>107950</xdr:rowOff>
    </xdr:from>
    <xdr:to>
      <xdr:col>6</xdr:col>
      <xdr:colOff>546100</xdr:colOff>
      <xdr:row>277</xdr:row>
      <xdr:rowOff>152400</xdr:rowOff>
    </xdr:to>
    <xdr:cxnSp macro="">
      <xdr:nvCxnSpPr>
        <xdr:cNvPr id="8" name="Přímá spojovací čára 7"/>
        <xdr:cNvCxnSpPr/>
      </xdr:nvCxnSpPr>
      <xdr:spPr>
        <a:xfrm flipH="1" flipV="1">
          <a:off x="4946650" y="48171100"/>
          <a:ext cx="25400" cy="2990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0.59989</cdr:x>
      <cdr:y>0.55778</cdr:y>
    </cdr:from>
    <cdr:to>
      <cdr:x>0.60446</cdr:x>
      <cdr:y>0.73498</cdr:y>
    </cdr:to>
    <cdr:sp macro="" textlink="">
      <cdr:nvSpPr>
        <cdr:cNvPr id="3" name="Přímá spojovací šipka 2"/>
        <cdr:cNvSpPr/>
      </cdr:nvSpPr>
      <cdr:spPr>
        <a:xfrm xmlns:a="http://schemas.openxmlformats.org/drawingml/2006/main" flipH="1" flipV="1">
          <a:off x="6654800" y="2298700"/>
          <a:ext cx="50800" cy="7302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0.44705</cdr:x>
      <cdr:y>0.65177</cdr:y>
    </cdr:from>
    <cdr:to>
      <cdr:x>0.45621</cdr:x>
      <cdr:y>0.81356</cdr:y>
    </cdr:to>
    <cdr:sp macro="" textlink="">
      <cdr:nvSpPr>
        <cdr:cNvPr id="8" name="Přímá spojovací šipka 7"/>
        <cdr:cNvSpPr/>
      </cdr:nvSpPr>
      <cdr:spPr>
        <a:xfrm xmlns:a="http://schemas.openxmlformats.org/drawingml/2006/main" flipV="1">
          <a:off x="4959350" y="2686050"/>
          <a:ext cx="101600" cy="6667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0.42129</cdr:x>
      <cdr:y>0.38521</cdr:y>
    </cdr:from>
    <cdr:to>
      <cdr:x>0.59645</cdr:x>
      <cdr:y>0.43143</cdr:y>
    </cdr:to>
    <cdr:sp macro="" textlink="">
      <cdr:nvSpPr>
        <cdr:cNvPr id="9" name="TextovéPole 8"/>
        <cdr:cNvSpPr txBox="1"/>
      </cdr:nvSpPr>
      <cdr:spPr>
        <a:xfrm xmlns:a="http://schemas.openxmlformats.org/drawingml/2006/main">
          <a:off x="4673600" y="1587500"/>
          <a:ext cx="19431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cs-CZ" sz="1100"/>
        </a:p>
      </cdr:txBody>
    </cdr:sp>
  </cdr:relSizeAnchor>
  <cdr:relSizeAnchor xmlns:cdr="http://schemas.openxmlformats.org/drawingml/2006/chartDrawing">
    <cdr:from>
      <cdr:x>0.43732</cdr:x>
      <cdr:y>0.80894</cdr:y>
    </cdr:from>
    <cdr:to>
      <cdr:x>0.58443</cdr:x>
      <cdr:y>0.87982</cdr:y>
    </cdr:to>
    <cdr:sp macro="" textlink="">
      <cdr:nvSpPr>
        <cdr:cNvPr id="10" name="Obdélník 9"/>
        <cdr:cNvSpPr/>
      </cdr:nvSpPr>
      <cdr:spPr>
        <a:xfrm xmlns:a="http://schemas.openxmlformats.org/drawingml/2006/main">
          <a:off x="4851400" y="3333750"/>
          <a:ext cx="1631950" cy="292100"/>
        </a:xfrm>
        <a:prstGeom xmlns:a="http://schemas.openxmlformats.org/drawingml/2006/main" prst="rect">
          <a:avLst/>
        </a:prstGeom>
        <a:ln xmlns:a="http://schemas.openxmlformats.org/drawingml/2006/main" w="0"/>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b="1">
              <a:solidFill>
                <a:schemeClr val="tx2"/>
              </a:solidFill>
            </a:rPr>
            <a:t>Polynomický stupeň 2</a:t>
          </a:r>
        </a:p>
      </cdr:txBody>
    </cdr:sp>
  </cdr:relSizeAnchor>
  <cdr:relSizeAnchor xmlns:cdr="http://schemas.openxmlformats.org/drawingml/2006/chartDrawing">
    <cdr:from>
      <cdr:x>0.40756</cdr:x>
      <cdr:y>0.42989</cdr:y>
    </cdr:from>
    <cdr:to>
      <cdr:x>0.56669</cdr:x>
      <cdr:y>0.50077</cdr:y>
    </cdr:to>
    <cdr:sp macro="" textlink="">
      <cdr:nvSpPr>
        <cdr:cNvPr id="11" name="Obdélník 10"/>
        <cdr:cNvSpPr/>
      </cdr:nvSpPr>
      <cdr:spPr>
        <a:xfrm xmlns:a="http://schemas.openxmlformats.org/drawingml/2006/main">
          <a:off x="4521200" y="1771650"/>
          <a:ext cx="1765300" cy="292100"/>
        </a:xfrm>
        <a:prstGeom xmlns:a="http://schemas.openxmlformats.org/drawingml/2006/main" prst="rect">
          <a:avLst/>
        </a:prstGeom>
        <a:ln xmlns:a="http://schemas.openxmlformats.org/drawingml/2006/main" w="0"/>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a:t>Lineární   y=0,006x+8,9839</a:t>
          </a:r>
        </a:p>
      </cdr:txBody>
    </cdr:sp>
  </cdr:relSizeAnchor>
  <cdr:relSizeAnchor xmlns:cdr="http://schemas.openxmlformats.org/drawingml/2006/chartDrawing">
    <cdr:from>
      <cdr:x>0.47338</cdr:x>
      <cdr:y>0.50385</cdr:y>
    </cdr:from>
    <cdr:to>
      <cdr:x>0.47396</cdr:x>
      <cdr:y>0.5547</cdr:y>
    </cdr:to>
    <cdr:sp macro="" textlink="">
      <cdr:nvSpPr>
        <cdr:cNvPr id="13" name="Přímá spojovací šipka 12"/>
        <cdr:cNvSpPr/>
      </cdr:nvSpPr>
      <cdr:spPr>
        <a:xfrm xmlns:a="http://schemas.openxmlformats.org/drawingml/2006/main" flipH="1">
          <a:off x="5251450" y="2076450"/>
          <a:ext cx="6350" cy="2095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0.51002</cdr:x>
      <cdr:y>0.16333</cdr:y>
    </cdr:from>
    <cdr:to>
      <cdr:x>0.69433</cdr:x>
      <cdr:y>0.23421</cdr:y>
    </cdr:to>
    <cdr:sp macro="" textlink="">
      <cdr:nvSpPr>
        <cdr:cNvPr id="14" name="Obdélník 13"/>
        <cdr:cNvSpPr/>
      </cdr:nvSpPr>
      <cdr:spPr>
        <a:xfrm xmlns:a="http://schemas.openxmlformats.org/drawingml/2006/main">
          <a:off x="5657850" y="673100"/>
          <a:ext cx="2044700" cy="292100"/>
        </a:xfrm>
        <a:prstGeom xmlns:a="http://schemas.openxmlformats.org/drawingml/2006/main" prst="rect">
          <a:avLst/>
        </a:prstGeom>
        <a:solidFill xmlns:a="http://schemas.openxmlformats.org/drawingml/2006/main">
          <a:sysClr val="window" lastClr="FFFFFF"/>
        </a:solidFill>
        <a:ln xmlns:a="http://schemas.openxmlformats.org/drawingml/2006/main" w="0" cap="flat" cmpd="sng" algn="ctr">
          <a:solidFill>
            <a:srgbClr val="F79646"/>
          </a:solidFill>
          <a:prstDash val="solid"/>
        </a:ln>
        <a:effectLst xmlns:a="http://schemas.openxmlformats.org/drawingml/2006/mai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cs-CZ"/>
            <a:t>Lineární   y=0,3876 x +264,5</a:t>
          </a:r>
        </a:p>
      </cdr:txBody>
    </cdr:sp>
  </cdr:relSizeAnchor>
  <cdr:relSizeAnchor xmlns:cdr="http://schemas.openxmlformats.org/drawingml/2006/chartDrawing">
    <cdr:from>
      <cdr:x>0.55982</cdr:x>
      <cdr:y>0.23883</cdr:y>
    </cdr:from>
    <cdr:to>
      <cdr:x>0.57355</cdr:x>
      <cdr:y>0.26965</cdr:y>
    </cdr:to>
    <cdr:sp macro="" textlink="">
      <cdr:nvSpPr>
        <cdr:cNvPr id="16" name="Přímá spojovací šipka 15"/>
        <cdr:cNvSpPr/>
      </cdr:nvSpPr>
      <cdr:spPr>
        <a:xfrm xmlns:a="http://schemas.openxmlformats.org/drawingml/2006/main">
          <a:off x="6210300" y="984250"/>
          <a:ext cx="152400" cy="1270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0.83171</cdr:x>
      <cdr:y>0.00924</cdr:y>
    </cdr:from>
    <cdr:to>
      <cdr:x>0.92959</cdr:x>
      <cdr:y>0.08629</cdr:y>
    </cdr:to>
    <cdr:sp macro="" textlink="">
      <cdr:nvSpPr>
        <cdr:cNvPr id="17" name="Obdélník 16"/>
        <cdr:cNvSpPr/>
      </cdr:nvSpPr>
      <cdr:spPr>
        <a:xfrm xmlns:a="http://schemas.openxmlformats.org/drawingml/2006/main">
          <a:off x="9226550" y="38100"/>
          <a:ext cx="1085850" cy="317500"/>
        </a:xfrm>
        <a:prstGeom xmlns:a="http://schemas.openxmlformats.org/drawingml/2006/main" prst="rect">
          <a:avLst/>
        </a:prstGeom>
        <a:ln xmlns:a="http://schemas.openxmlformats.org/drawingml/2006/main">
          <a:solidFill>
            <a:schemeClr val="tx2"/>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sz="1200" b="1"/>
            <a:t>Teplota °C</a:t>
          </a:r>
        </a:p>
      </cdr:txBody>
    </cdr:sp>
  </cdr:relSizeAnchor>
  <cdr:relSizeAnchor xmlns:cdr="http://schemas.openxmlformats.org/drawingml/2006/chartDrawing">
    <cdr:from>
      <cdr:x>0.09388</cdr:x>
      <cdr:y>0.21572</cdr:y>
    </cdr:from>
    <cdr:to>
      <cdr:x>0.10704</cdr:x>
      <cdr:y>0.34823</cdr:y>
    </cdr:to>
    <cdr:sp macro="" textlink="">
      <cdr:nvSpPr>
        <cdr:cNvPr id="19" name="Přímá spojovací šipka 18"/>
        <cdr:cNvSpPr/>
      </cdr:nvSpPr>
      <cdr:spPr>
        <a:xfrm xmlns:a="http://schemas.openxmlformats.org/drawingml/2006/main" flipH="1">
          <a:off x="1041400" y="889000"/>
          <a:ext cx="146050" cy="5461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0.40156</cdr:x>
      <cdr:y>0.56857</cdr:y>
    </cdr:from>
    <cdr:to>
      <cdr:x>0.94828</cdr:x>
      <cdr:y>0.58398</cdr:y>
    </cdr:to>
    <cdr:sp macro="" textlink="">
      <cdr:nvSpPr>
        <cdr:cNvPr id="18" name="Přímá spojovací čára 17"/>
        <cdr:cNvSpPr/>
      </cdr:nvSpPr>
      <cdr:spPr>
        <a:xfrm xmlns:a="http://schemas.openxmlformats.org/drawingml/2006/main" flipV="1">
          <a:off x="4584700" y="2343150"/>
          <a:ext cx="6242050" cy="6350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userShape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117"/>
  <sheetViews>
    <sheetView tabSelected="1" topLeftCell="A47" zoomScaleNormal="100" workbookViewId="0">
      <selection activeCell="N51" sqref="N51"/>
    </sheetView>
  </sheetViews>
  <sheetFormatPr defaultRowHeight="14.5"/>
  <cols>
    <col min="5" max="6" width="10.36328125" customWidth="1"/>
    <col min="8" max="8" width="13" customWidth="1"/>
    <col min="9" max="9" width="13.81640625" customWidth="1"/>
    <col min="10" max="10" width="11.453125" customWidth="1"/>
    <col min="11" max="11" width="11.36328125" customWidth="1"/>
  </cols>
  <sheetData>
    <row r="1" spans="1:15">
      <c r="A1" t="s">
        <v>0</v>
      </c>
      <c r="D1" t="s">
        <v>69</v>
      </c>
      <c r="E1" s="4" t="s">
        <v>67</v>
      </c>
      <c r="F1" t="s">
        <v>70</v>
      </c>
    </row>
    <row r="2" spans="1:15">
      <c r="A2" t="s">
        <v>1</v>
      </c>
      <c r="D2" s="3">
        <v>1959</v>
      </c>
      <c r="E2">
        <v>315.98</v>
      </c>
      <c r="F2">
        <v>0</v>
      </c>
      <c r="L2" s="5"/>
    </row>
    <row r="3" spans="1:15" ht="37.5" customHeight="1">
      <c r="A3" t="s">
        <v>2</v>
      </c>
      <c r="D3" s="3">
        <v>1960</v>
      </c>
      <c r="E3">
        <v>316.91000000000003</v>
      </c>
      <c r="F3">
        <f>E3-E2</f>
        <v>0.93000000000000682</v>
      </c>
      <c r="H3" s="7"/>
      <c r="I3" s="7" t="s">
        <v>72</v>
      </c>
      <c r="J3" s="7" t="s">
        <v>73</v>
      </c>
      <c r="K3" s="7" t="s">
        <v>107</v>
      </c>
      <c r="O3" t="s">
        <v>71</v>
      </c>
    </row>
    <row r="4" spans="1:15">
      <c r="A4" t="s">
        <v>3</v>
      </c>
      <c r="D4" s="3">
        <v>1961</v>
      </c>
      <c r="E4">
        <v>317.64</v>
      </c>
      <c r="F4">
        <f t="shared" ref="F4:F68" si="0">E4-E3</f>
        <v>0.72999999999996135</v>
      </c>
      <c r="H4" s="8">
        <v>1961</v>
      </c>
      <c r="I4" s="9">
        <v>7.9</v>
      </c>
      <c r="J4" s="10">
        <f>E4</f>
        <v>317.64</v>
      </c>
      <c r="K4" s="1">
        <f>J4/I4</f>
        <v>40.207594936708858</v>
      </c>
      <c r="O4" s="6"/>
    </row>
    <row r="5" spans="1:15">
      <c r="A5" t="s">
        <v>4</v>
      </c>
      <c r="D5" s="3">
        <v>1962</v>
      </c>
      <c r="E5">
        <v>318.45</v>
      </c>
      <c r="F5">
        <f t="shared" si="0"/>
        <v>0.81000000000000227</v>
      </c>
      <c r="H5" s="8">
        <v>1962</v>
      </c>
      <c r="I5" s="9">
        <v>6.3</v>
      </c>
      <c r="J5" s="10">
        <f t="shared" ref="J5:J67" si="1">E5</f>
        <v>318.45</v>
      </c>
      <c r="K5" s="1">
        <f t="shared" ref="K5:K67" si="2">J5/I5</f>
        <v>50.547619047619044</v>
      </c>
    </row>
    <row r="6" spans="1:15">
      <c r="A6" t="s">
        <v>5</v>
      </c>
      <c r="D6" s="3">
        <v>1963</v>
      </c>
      <c r="E6">
        <v>318.99</v>
      </c>
      <c r="F6">
        <f t="shared" si="0"/>
        <v>0.54000000000002046</v>
      </c>
      <c r="H6" s="8">
        <v>1963</v>
      </c>
      <c r="I6" s="9">
        <v>6.5</v>
      </c>
      <c r="J6" s="10">
        <f t="shared" si="1"/>
        <v>318.99</v>
      </c>
      <c r="K6" s="1">
        <f t="shared" si="2"/>
        <v>49.075384615384614</v>
      </c>
    </row>
    <row r="7" spans="1:15">
      <c r="A7" t="s">
        <v>6</v>
      </c>
      <c r="D7" s="3">
        <v>1964</v>
      </c>
      <c r="E7">
        <v>319.62</v>
      </c>
      <c r="F7">
        <f t="shared" si="0"/>
        <v>0.62999999999999545</v>
      </c>
      <c r="H7" s="8">
        <v>1964</v>
      </c>
      <c r="I7" s="9">
        <v>7</v>
      </c>
      <c r="J7" s="10">
        <f t="shared" si="1"/>
        <v>319.62</v>
      </c>
      <c r="K7" s="1">
        <f t="shared" si="2"/>
        <v>45.660000000000004</v>
      </c>
    </row>
    <row r="8" spans="1:15">
      <c r="A8" t="s">
        <v>7</v>
      </c>
      <c r="D8" s="3">
        <v>1965</v>
      </c>
      <c r="E8">
        <v>320.04000000000002</v>
      </c>
      <c r="F8">
        <f t="shared" si="0"/>
        <v>0.42000000000001592</v>
      </c>
      <c r="H8" s="8">
        <v>1965</v>
      </c>
      <c r="I8" s="9">
        <v>6.4</v>
      </c>
      <c r="J8" s="10">
        <f t="shared" si="1"/>
        <v>320.04000000000002</v>
      </c>
      <c r="K8" s="1">
        <f t="shared" si="2"/>
        <v>50.006250000000001</v>
      </c>
    </row>
    <row r="9" spans="1:15">
      <c r="A9" t="s">
        <v>8</v>
      </c>
      <c r="D9" s="3">
        <v>1966</v>
      </c>
      <c r="E9">
        <v>321.37</v>
      </c>
      <c r="F9">
        <f t="shared" si="0"/>
        <v>1.3299999999999841</v>
      </c>
      <c r="H9" s="8">
        <v>1966</v>
      </c>
      <c r="I9" s="9">
        <v>7.9</v>
      </c>
      <c r="J9" s="10">
        <f t="shared" si="1"/>
        <v>321.37</v>
      </c>
      <c r="K9" s="1">
        <f t="shared" si="2"/>
        <v>40.679746835443034</v>
      </c>
    </row>
    <row r="10" spans="1:15">
      <c r="A10" t="s">
        <v>9</v>
      </c>
      <c r="D10" s="3">
        <v>1967</v>
      </c>
      <c r="E10">
        <v>322.18</v>
      </c>
      <c r="F10">
        <f t="shared" si="0"/>
        <v>0.81000000000000227</v>
      </c>
      <c r="H10" s="8">
        <v>1967</v>
      </c>
      <c r="I10" s="9">
        <v>8</v>
      </c>
      <c r="J10" s="10">
        <f t="shared" si="1"/>
        <v>322.18</v>
      </c>
      <c r="K10" s="1">
        <f t="shared" si="2"/>
        <v>40.272500000000001</v>
      </c>
    </row>
    <row r="11" spans="1:15">
      <c r="A11" t="s">
        <v>10</v>
      </c>
      <c r="D11" s="3">
        <v>1968</v>
      </c>
      <c r="E11">
        <v>323.05</v>
      </c>
      <c r="F11">
        <f t="shared" si="0"/>
        <v>0.87000000000000455</v>
      </c>
      <c r="H11" s="8">
        <v>1968</v>
      </c>
      <c r="I11" s="9">
        <v>7.3</v>
      </c>
      <c r="J11" s="10">
        <f t="shared" si="1"/>
        <v>323.05</v>
      </c>
      <c r="K11" s="1">
        <f t="shared" si="2"/>
        <v>44.253424657534246</v>
      </c>
    </row>
    <row r="12" spans="1:15">
      <c r="A12" t="s">
        <v>11</v>
      </c>
      <c r="D12" s="3">
        <v>1969</v>
      </c>
      <c r="E12">
        <v>324.62</v>
      </c>
      <c r="F12">
        <f t="shared" si="0"/>
        <v>1.5699999999999932</v>
      </c>
      <c r="H12" s="8">
        <v>1969</v>
      </c>
      <c r="I12" s="9">
        <v>6.9</v>
      </c>
      <c r="J12" s="10">
        <f t="shared" si="1"/>
        <v>324.62</v>
      </c>
      <c r="K12" s="1">
        <f t="shared" si="2"/>
        <v>47.0463768115942</v>
      </c>
    </row>
    <row r="13" spans="1:15">
      <c r="A13" t="s">
        <v>12</v>
      </c>
      <c r="D13" s="3">
        <v>1970</v>
      </c>
      <c r="E13">
        <v>325.68</v>
      </c>
      <c r="F13">
        <f t="shared" si="0"/>
        <v>1.0600000000000023</v>
      </c>
      <c r="H13" s="8">
        <v>1970</v>
      </c>
      <c r="I13" s="9">
        <v>6.9</v>
      </c>
      <c r="J13" s="10">
        <f t="shared" si="1"/>
        <v>325.68</v>
      </c>
      <c r="K13" s="1">
        <f t="shared" si="2"/>
        <v>47.199999999999996</v>
      </c>
    </row>
    <row r="14" spans="1:15">
      <c r="A14" t="s">
        <v>13</v>
      </c>
      <c r="D14" s="3">
        <v>1971</v>
      </c>
      <c r="E14">
        <v>326.32</v>
      </c>
      <c r="F14">
        <f t="shared" si="0"/>
        <v>0.63999999999998636</v>
      </c>
      <c r="H14" s="8">
        <v>1971</v>
      </c>
      <c r="I14" s="9">
        <v>7.5</v>
      </c>
      <c r="J14" s="10">
        <f t="shared" si="1"/>
        <v>326.32</v>
      </c>
      <c r="K14" s="1">
        <f t="shared" si="2"/>
        <v>43.509333333333331</v>
      </c>
    </row>
    <row r="15" spans="1:15">
      <c r="A15" t="s">
        <v>14</v>
      </c>
      <c r="D15" s="3">
        <v>1972</v>
      </c>
      <c r="E15">
        <v>327.45999999999998</v>
      </c>
      <c r="F15">
        <f t="shared" si="0"/>
        <v>1.1399999999999864</v>
      </c>
      <c r="H15" s="8">
        <v>1972</v>
      </c>
      <c r="I15" s="9">
        <v>7.2</v>
      </c>
      <c r="J15" s="10">
        <f t="shared" si="1"/>
        <v>327.45999999999998</v>
      </c>
      <c r="K15" s="1">
        <f t="shared" si="2"/>
        <v>45.480555555555554</v>
      </c>
    </row>
    <row r="16" spans="1:15">
      <c r="A16" t="s">
        <v>15</v>
      </c>
      <c r="D16" s="3">
        <v>1973</v>
      </c>
      <c r="E16">
        <v>329.68</v>
      </c>
      <c r="F16">
        <f t="shared" si="0"/>
        <v>2.2200000000000273</v>
      </c>
      <c r="H16" s="8">
        <v>1973</v>
      </c>
      <c r="I16" s="9">
        <v>7.2</v>
      </c>
      <c r="J16" s="10">
        <f t="shared" si="1"/>
        <v>329.68</v>
      </c>
      <c r="K16" s="1">
        <f t="shared" si="2"/>
        <v>45.788888888888891</v>
      </c>
    </row>
    <row r="17" spans="1:11">
      <c r="A17" t="s">
        <v>16</v>
      </c>
      <c r="D17" s="3">
        <v>1974</v>
      </c>
      <c r="E17">
        <v>330.19</v>
      </c>
      <c r="F17">
        <f t="shared" si="0"/>
        <v>0.50999999999999091</v>
      </c>
      <c r="H17" s="8">
        <v>1974</v>
      </c>
      <c r="I17" s="9">
        <v>8</v>
      </c>
      <c r="J17" s="10">
        <f t="shared" si="1"/>
        <v>330.19</v>
      </c>
      <c r="K17" s="1">
        <f t="shared" si="2"/>
        <v>41.27375</v>
      </c>
    </row>
    <row r="18" spans="1:11">
      <c r="A18" t="s">
        <v>17</v>
      </c>
      <c r="D18" s="3">
        <v>1975</v>
      </c>
      <c r="E18">
        <v>331.13</v>
      </c>
      <c r="F18">
        <f t="shared" si="0"/>
        <v>0.93999999999999773</v>
      </c>
      <c r="H18" s="8">
        <v>1975</v>
      </c>
      <c r="I18" s="9">
        <v>8</v>
      </c>
      <c r="J18" s="10">
        <f t="shared" si="1"/>
        <v>331.13</v>
      </c>
      <c r="K18" s="1">
        <f t="shared" si="2"/>
        <v>41.391249999999999</v>
      </c>
    </row>
    <row r="19" spans="1:11">
      <c r="A19" t="s">
        <v>18</v>
      </c>
      <c r="D19" s="3">
        <v>1976</v>
      </c>
      <c r="E19">
        <v>332.03</v>
      </c>
      <c r="F19">
        <f t="shared" si="0"/>
        <v>0.89999999999997726</v>
      </c>
      <c r="H19" s="8">
        <v>1976</v>
      </c>
      <c r="I19" s="9">
        <v>7.3</v>
      </c>
      <c r="J19" s="10">
        <f t="shared" si="1"/>
        <v>332.03</v>
      </c>
      <c r="K19" s="1">
        <f t="shared" si="2"/>
        <v>45.483561643835614</v>
      </c>
    </row>
    <row r="20" spans="1:11">
      <c r="A20" t="s">
        <v>19</v>
      </c>
      <c r="D20" s="3">
        <v>1977</v>
      </c>
      <c r="E20">
        <v>333.84</v>
      </c>
      <c r="F20">
        <f t="shared" si="0"/>
        <v>1.8100000000000023</v>
      </c>
      <c r="H20" s="8">
        <v>1977</v>
      </c>
      <c r="I20" s="9">
        <v>7.6</v>
      </c>
      <c r="J20" s="10">
        <f t="shared" si="1"/>
        <v>333.84</v>
      </c>
      <c r="K20" s="1">
        <f t="shared" si="2"/>
        <v>43.926315789473684</v>
      </c>
    </row>
    <row r="21" spans="1:11">
      <c r="A21" t="s">
        <v>20</v>
      </c>
      <c r="D21" s="3">
        <v>1978</v>
      </c>
      <c r="E21">
        <v>335.41</v>
      </c>
      <c r="F21">
        <f t="shared" si="0"/>
        <v>1.57000000000005</v>
      </c>
      <c r="H21" s="8">
        <v>1978</v>
      </c>
      <c r="I21" s="9">
        <v>6.8</v>
      </c>
      <c r="J21" s="10">
        <f t="shared" si="1"/>
        <v>335.41</v>
      </c>
      <c r="K21" s="1">
        <f t="shared" si="2"/>
        <v>49.325000000000003</v>
      </c>
    </row>
    <row r="22" spans="1:11">
      <c r="A22" t="s">
        <v>21</v>
      </c>
      <c r="D22" s="3">
        <v>1979</v>
      </c>
      <c r="E22">
        <v>336.84</v>
      </c>
      <c r="F22">
        <f t="shared" si="0"/>
        <v>1.42999999999995</v>
      </c>
      <c r="H22" s="8">
        <v>1979</v>
      </c>
      <c r="I22" s="9">
        <v>7.2</v>
      </c>
      <c r="J22" s="10">
        <f t="shared" si="1"/>
        <v>336.84</v>
      </c>
      <c r="K22" s="1">
        <f t="shared" si="2"/>
        <v>46.783333333333331</v>
      </c>
    </row>
    <row r="23" spans="1:11">
      <c r="A23" t="s">
        <v>22</v>
      </c>
      <c r="D23" s="3">
        <v>1980</v>
      </c>
      <c r="E23">
        <v>338.76</v>
      </c>
      <c r="F23">
        <f t="shared" si="0"/>
        <v>1.9200000000000159</v>
      </c>
      <c r="H23" s="8">
        <v>1980</v>
      </c>
      <c r="I23" s="9">
        <v>6.3</v>
      </c>
      <c r="J23" s="10">
        <f t="shared" si="1"/>
        <v>338.76</v>
      </c>
      <c r="K23" s="1">
        <f t="shared" si="2"/>
        <v>53.771428571428572</v>
      </c>
    </row>
    <row r="24" spans="1:11">
      <c r="A24" t="s">
        <v>23</v>
      </c>
      <c r="D24" s="3">
        <v>1981</v>
      </c>
      <c r="E24">
        <v>340.12</v>
      </c>
      <c r="F24">
        <f t="shared" si="0"/>
        <v>1.3600000000000136</v>
      </c>
      <c r="H24" s="8">
        <v>1981</v>
      </c>
      <c r="I24" s="9">
        <v>7.5</v>
      </c>
      <c r="J24" s="10">
        <f t="shared" si="1"/>
        <v>340.12</v>
      </c>
      <c r="K24" s="1">
        <f t="shared" si="2"/>
        <v>45.349333333333334</v>
      </c>
    </row>
    <row r="25" spans="1:11">
      <c r="A25" t="s">
        <v>24</v>
      </c>
      <c r="D25" s="3">
        <v>1982</v>
      </c>
      <c r="E25">
        <v>341.48</v>
      </c>
      <c r="F25">
        <f t="shared" si="0"/>
        <v>1.3600000000000136</v>
      </c>
      <c r="H25" s="8">
        <v>1982</v>
      </c>
      <c r="I25" s="9">
        <v>7.8</v>
      </c>
      <c r="J25" s="10">
        <f t="shared" si="1"/>
        <v>341.48</v>
      </c>
      <c r="K25" s="1">
        <f t="shared" si="2"/>
        <v>43.779487179487184</v>
      </c>
    </row>
    <row r="26" spans="1:11">
      <c r="A26" t="s">
        <v>25</v>
      </c>
      <c r="D26" s="3">
        <v>1983</v>
      </c>
      <c r="E26">
        <v>343.15</v>
      </c>
      <c r="F26">
        <f t="shared" si="0"/>
        <v>1.6699999999999591</v>
      </c>
      <c r="H26" s="8">
        <v>1983</v>
      </c>
      <c r="I26" s="9">
        <v>8.1999999999999993</v>
      </c>
      <c r="J26" s="10">
        <f t="shared" si="1"/>
        <v>343.15</v>
      </c>
      <c r="K26" s="1">
        <f t="shared" si="2"/>
        <v>41.84756097560976</v>
      </c>
    </row>
    <row r="27" spans="1:11">
      <c r="A27" t="s">
        <v>26</v>
      </c>
      <c r="D27" s="3">
        <v>1984</v>
      </c>
      <c r="E27">
        <v>344.87</v>
      </c>
      <c r="F27">
        <f t="shared" si="0"/>
        <v>1.7200000000000273</v>
      </c>
      <c r="H27" s="8">
        <v>1984</v>
      </c>
      <c r="I27" s="9">
        <v>7</v>
      </c>
      <c r="J27" s="10">
        <f t="shared" si="1"/>
        <v>344.87</v>
      </c>
      <c r="K27" s="1">
        <f t="shared" si="2"/>
        <v>49.267142857142858</v>
      </c>
    </row>
    <row r="28" spans="1:11">
      <c r="A28" t="s">
        <v>27</v>
      </c>
      <c r="D28" s="3">
        <v>1985</v>
      </c>
      <c r="E28">
        <v>346.35</v>
      </c>
      <c r="F28">
        <f t="shared" si="0"/>
        <v>1.4800000000000182</v>
      </c>
      <c r="H28" s="8">
        <v>1985</v>
      </c>
      <c r="I28" s="9">
        <v>6.5</v>
      </c>
      <c r="J28" s="10">
        <f t="shared" si="1"/>
        <v>346.35</v>
      </c>
      <c r="K28" s="1">
        <f t="shared" si="2"/>
        <v>53.284615384615385</v>
      </c>
    </row>
    <row r="29" spans="1:11">
      <c r="A29" t="s">
        <v>28</v>
      </c>
      <c r="D29" s="3">
        <v>1986</v>
      </c>
      <c r="E29">
        <v>347.61</v>
      </c>
      <c r="F29">
        <f t="shared" si="0"/>
        <v>1.2599999999999909</v>
      </c>
      <c r="H29" s="8">
        <v>1986</v>
      </c>
      <c r="I29" s="9">
        <v>7.2</v>
      </c>
      <c r="J29" s="10">
        <f t="shared" si="1"/>
        <v>347.61</v>
      </c>
      <c r="K29" s="1">
        <f t="shared" si="2"/>
        <v>48.279166666666669</v>
      </c>
    </row>
    <row r="30" spans="1:11">
      <c r="A30" t="s">
        <v>29</v>
      </c>
      <c r="D30" s="3">
        <v>1987</v>
      </c>
      <c r="E30">
        <v>349.31</v>
      </c>
      <c r="F30">
        <f t="shared" si="0"/>
        <v>1.6999999999999886</v>
      </c>
      <c r="H30" s="8">
        <v>1987</v>
      </c>
      <c r="I30" s="9">
        <v>6.6</v>
      </c>
      <c r="J30" s="10">
        <f t="shared" si="1"/>
        <v>349.31</v>
      </c>
      <c r="K30" s="1">
        <f t="shared" si="2"/>
        <v>52.925757575757579</v>
      </c>
    </row>
    <row r="31" spans="1:11">
      <c r="A31" t="s">
        <v>30</v>
      </c>
      <c r="D31" s="3">
        <v>1988</v>
      </c>
      <c r="E31">
        <v>351.69</v>
      </c>
      <c r="F31">
        <f t="shared" si="0"/>
        <v>2.3799999999999955</v>
      </c>
      <c r="H31" s="8">
        <v>1988</v>
      </c>
      <c r="I31" s="9">
        <v>8</v>
      </c>
      <c r="J31" s="10">
        <f t="shared" si="1"/>
        <v>351.69</v>
      </c>
      <c r="K31" s="1">
        <f t="shared" si="2"/>
        <v>43.96125</v>
      </c>
    </row>
    <row r="32" spans="1:11">
      <c r="A32" t="s">
        <v>31</v>
      </c>
      <c r="D32" s="3">
        <v>1989</v>
      </c>
      <c r="E32" s="1">
        <v>353.2</v>
      </c>
      <c r="F32">
        <f t="shared" si="0"/>
        <v>1.5099999999999909</v>
      </c>
      <c r="H32" s="8">
        <v>1989</v>
      </c>
      <c r="I32" s="9">
        <v>8.4</v>
      </c>
      <c r="J32" s="10">
        <f t="shared" si="1"/>
        <v>353.2</v>
      </c>
      <c r="K32" s="1">
        <f t="shared" si="2"/>
        <v>42.047619047619044</v>
      </c>
    </row>
    <row r="33" spans="1:11">
      <c r="A33" t="s">
        <v>32</v>
      </c>
      <c r="D33" s="3">
        <v>1990</v>
      </c>
      <c r="E33">
        <v>354.45</v>
      </c>
      <c r="F33">
        <f t="shared" si="0"/>
        <v>1.25</v>
      </c>
      <c r="H33" s="8">
        <v>1990</v>
      </c>
      <c r="I33" s="9">
        <v>8.4</v>
      </c>
      <c r="J33" s="10">
        <f t="shared" si="1"/>
        <v>354.45</v>
      </c>
      <c r="K33" s="1">
        <f t="shared" si="2"/>
        <v>42.196428571428569</v>
      </c>
    </row>
    <row r="34" spans="1:11">
      <c r="A34" t="s">
        <v>33</v>
      </c>
      <c r="D34" s="3">
        <v>1991</v>
      </c>
      <c r="E34" s="1">
        <v>355.7</v>
      </c>
      <c r="F34">
        <f t="shared" si="0"/>
        <v>1.25</v>
      </c>
      <c r="H34" s="8">
        <v>1991</v>
      </c>
      <c r="I34" s="9">
        <v>7.2</v>
      </c>
      <c r="J34" s="10">
        <f t="shared" si="1"/>
        <v>355.7</v>
      </c>
      <c r="K34" s="1">
        <f t="shared" si="2"/>
        <v>49.402777777777771</v>
      </c>
    </row>
    <row r="35" spans="1:11">
      <c r="A35" t="s">
        <v>34</v>
      </c>
      <c r="D35" s="3">
        <v>1992</v>
      </c>
      <c r="E35">
        <v>356.54</v>
      </c>
      <c r="F35">
        <f t="shared" si="0"/>
        <v>0.84000000000003183</v>
      </c>
      <c r="H35" s="8">
        <v>1992</v>
      </c>
      <c r="I35" s="9">
        <v>8.6</v>
      </c>
      <c r="J35" s="10">
        <f t="shared" si="1"/>
        <v>356.54</v>
      </c>
      <c r="K35" s="1">
        <f t="shared" si="2"/>
        <v>41.458139534883728</v>
      </c>
    </row>
    <row r="36" spans="1:11">
      <c r="A36" t="s">
        <v>35</v>
      </c>
      <c r="D36" s="3">
        <v>1993</v>
      </c>
      <c r="E36" s="1">
        <v>357.21</v>
      </c>
      <c r="F36">
        <f t="shared" si="0"/>
        <v>0.66999999999995907</v>
      </c>
      <c r="H36" s="8">
        <v>1993</v>
      </c>
      <c r="I36" s="9">
        <v>7.6</v>
      </c>
      <c r="J36" s="10">
        <f t="shared" si="1"/>
        <v>357.21</v>
      </c>
      <c r="K36" s="1">
        <f t="shared" si="2"/>
        <v>47.001315789473686</v>
      </c>
    </row>
    <row r="37" spans="1:11">
      <c r="A37" t="s">
        <v>36</v>
      </c>
      <c r="D37" s="3">
        <v>1994</v>
      </c>
      <c r="E37">
        <v>358.96</v>
      </c>
      <c r="F37">
        <f t="shared" si="0"/>
        <v>1.75</v>
      </c>
      <c r="H37" s="8">
        <v>1994</v>
      </c>
      <c r="I37" s="9">
        <v>8.9</v>
      </c>
      <c r="J37" s="10">
        <f t="shared" si="1"/>
        <v>358.96</v>
      </c>
      <c r="K37" s="1">
        <f t="shared" si="2"/>
        <v>40.332584269662917</v>
      </c>
    </row>
    <row r="38" spans="1:11">
      <c r="A38" t="s">
        <v>37</v>
      </c>
      <c r="D38" s="3">
        <v>1995</v>
      </c>
      <c r="E38" s="1">
        <v>360.97</v>
      </c>
      <c r="F38">
        <f t="shared" si="0"/>
        <v>2.0100000000000477</v>
      </c>
      <c r="H38" s="8">
        <v>1995</v>
      </c>
      <c r="I38" s="9">
        <v>7.9</v>
      </c>
      <c r="J38" s="10">
        <f t="shared" si="1"/>
        <v>360.97</v>
      </c>
      <c r="K38" s="1">
        <f t="shared" si="2"/>
        <v>45.69240506329114</v>
      </c>
    </row>
    <row r="39" spans="1:11">
      <c r="A39" t="s">
        <v>38</v>
      </c>
      <c r="D39" s="3">
        <v>1996</v>
      </c>
      <c r="E39">
        <v>362.74</v>
      </c>
      <c r="F39">
        <f t="shared" si="0"/>
        <v>1.7699999999999818</v>
      </c>
      <c r="H39" s="8">
        <v>1996</v>
      </c>
      <c r="I39" s="9">
        <v>6.3</v>
      </c>
      <c r="J39" s="10">
        <f t="shared" si="1"/>
        <v>362.74</v>
      </c>
      <c r="K39" s="1">
        <f t="shared" si="2"/>
        <v>57.577777777777783</v>
      </c>
    </row>
    <row r="40" spans="1:11">
      <c r="A40" t="s">
        <v>39</v>
      </c>
      <c r="D40" s="3">
        <v>1997</v>
      </c>
      <c r="E40" s="1">
        <v>363.88</v>
      </c>
      <c r="F40">
        <f t="shared" si="0"/>
        <v>1.1399999999999864</v>
      </c>
      <c r="H40" s="8">
        <v>1997</v>
      </c>
      <c r="I40" s="9">
        <v>7.6</v>
      </c>
      <c r="J40" s="10">
        <f t="shared" si="1"/>
        <v>363.88</v>
      </c>
      <c r="K40" s="1">
        <f t="shared" si="2"/>
        <v>47.878947368421052</v>
      </c>
    </row>
    <row r="41" spans="1:11">
      <c r="A41" t="s">
        <v>40</v>
      </c>
      <c r="D41" s="3">
        <v>1998</v>
      </c>
      <c r="E41">
        <v>366.84</v>
      </c>
      <c r="F41">
        <f t="shared" si="0"/>
        <v>2.9599999999999795</v>
      </c>
      <c r="H41" s="8">
        <v>1998</v>
      </c>
      <c r="I41" s="9">
        <v>8.1999999999999993</v>
      </c>
      <c r="J41" s="10">
        <f t="shared" si="1"/>
        <v>366.84</v>
      </c>
      <c r="K41" s="1">
        <f t="shared" si="2"/>
        <v>44.736585365853657</v>
      </c>
    </row>
    <row r="42" spans="1:11">
      <c r="A42" t="s">
        <v>41</v>
      </c>
      <c r="D42" s="3">
        <v>1999</v>
      </c>
      <c r="E42" s="1">
        <v>368.84</v>
      </c>
      <c r="F42" s="1">
        <f t="shared" si="0"/>
        <v>2</v>
      </c>
      <c r="H42" s="8">
        <v>1999</v>
      </c>
      <c r="I42" s="9">
        <v>8.4</v>
      </c>
      <c r="J42" s="10">
        <f t="shared" si="1"/>
        <v>368.84</v>
      </c>
      <c r="K42" s="1">
        <f t="shared" si="2"/>
        <v>43.909523809523805</v>
      </c>
    </row>
    <row r="43" spans="1:11">
      <c r="A43" t="s">
        <v>42</v>
      </c>
      <c r="D43" s="3">
        <v>2000</v>
      </c>
      <c r="E43">
        <v>369.71</v>
      </c>
      <c r="F43">
        <f t="shared" si="0"/>
        <v>0.87000000000000455</v>
      </c>
      <c r="H43" s="8">
        <v>2000</v>
      </c>
      <c r="I43" s="9">
        <v>9.1</v>
      </c>
      <c r="J43" s="10">
        <f t="shared" si="1"/>
        <v>369.71</v>
      </c>
      <c r="K43" s="1">
        <f t="shared" si="2"/>
        <v>40.627472527472527</v>
      </c>
    </row>
    <row r="44" spans="1:11">
      <c r="A44" t="s">
        <v>43</v>
      </c>
      <c r="D44" s="3">
        <v>2001</v>
      </c>
      <c r="E44" s="1">
        <v>371.32</v>
      </c>
      <c r="F44">
        <f t="shared" si="0"/>
        <v>1.6100000000000136</v>
      </c>
      <c r="H44" s="8">
        <v>2001</v>
      </c>
      <c r="I44" s="9">
        <v>7.8</v>
      </c>
      <c r="J44" s="10">
        <f t="shared" si="1"/>
        <v>371.32</v>
      </c>
      <c r="K44" s="1">
        <f t="shared" si="2"/>
        <v>47.605128205128203</v>
      </c>
    </row>
    <row r="45" spans="1:11">
      <c r="A45" t="s">
        <v>44</v>
      </c>
      <c r="D45" s="3">
        <v>2002</v>
      </c>
      <c r="E45">
        <v>373.45</v>
      </c>
      <c r="F45">
        <f t="shared" si="0"/>
        <v>2.1299999999999955</v>
      </c>
      <c r="H45" s="8">
        <v>2002</v>
      </c>
      <c r="I45" s="9">
        <v>8.6999999999999993</v>
      </c>
      <c r="J45" s="10">
        <f t="shared" si="1"/>
        <v>373.45</v>
      </c>
      <c r="K45" s="1">
        <f t="shared" si="2"/>
        <v>42.925287356321839</v>
      </c>
    </row>
    <row r="46" spans="1:11">
      <c r="A46" t="s">
        <v>45</v>
      </c>
      <c r="D46" s="3">
        <v>2003</v>
      </c>
      <c r="E46" s="1">
        <v>375.98</v>
      </c>
      <c r="F46">
        <f t="shared" si="0"/>
        <v>2.5300000000000296</v>
      </c>
      <c r="H46" s="8">
        <v>2003</v>
      </c>
      <c r="I46" s="9">
        <v>8.1999999999999993</v>
      </c>
      <c r="J46" s="10">
        <f t="shared" si="1"/>
        <v>375.98</v>
      </c>
      <c r="K46" s="1">
        <f t="shared" si="2"/>
        <v>45.851219512195129</v>
      </c>
    </row>
    <row r="47" spans="1:11">
      <c r="A47" t="s">
        <v>46</v>
      </c>
      <c r="D47" s="3">
        <v>2004</v>
      </c>
      <c r="E47" s="1">
        <v>377.7</v>
      </c>
      <c r="F47">
        <f t="shared" si="0"/>
        <v>1.7199999999999704</v>
      </c>
      <c r="H47" s="8">
        <v>2004</v>
      </c>
      <c r="I47" s="9">
        <v>7.8</v>
      </c>
      <c r="J47" s="10">
        <f t="shared" si="1"/>
        <v>377.7</v>
      </c>
      <c r="K47" s="1">
        <f t="shared" si="2"/>
        <v>48.42307692307692</v>
      </c>
    </row>
    <row r="48" spans="1:11">
      <c r="A48" t="s">
        <v>47</v>
      </c>
      <c r="D48" s="3">
        <v>2005</v>
      </c>
      <c r="E48" s="1">
        <v>379.89</v>
      </c>
      <c r="F48">
        <f t="shared" si="0"/>
        <v>2.1899999999999977</v>
      </c>
      <c r="H48" s="8">
        <v>2005</v>
      </c>
      <c r="I48" s="9">
        <v>7.7</v>
      </c>
      <c r="J48" s="10">
        <f t="shared" si="1"/>
        <v>379.89</v>
      </c>
      <c r="K48" s="1">
        <f t="shared" si="2"/>
        <v>49.336363636363636</v>
      </c>
    </row>
    <row r="49" spans="1:12">
      <c r="A49" t="s">
        <v>48</v>
      </c>
      <c r="D49" s="3">
        <v>2006</v>
      </c>
      <c r="E49" s="1">
        <v>382.09</v>
      </c>
      <c r="F49" s="1">
        <f t="shared" si="0"/>
        <v>2.1999999999999886</v>
      </c>
      <c r="H49" s="8">
        <v>2006</v>
      </c>
      <c r="I49" s="9">
        <v>8.1999999999999993</v>
      </c>
      <c r="J49" s="10">
        <f t="shared" si="1"/>
        <v>382.09</v>
      </c>
      <c r="K49" s="1">
        <f t="shared" si="2"/>
        <v>46.596341463414632</v>
      </c>
    </row>
    <row r="50" spans="1:12">
      <c r="A50" t="s">
        <v>49</v>
      </c>
      <c r="D50" s="3">
        <v>2007</v>
      </c>
      <c r="E50" s="1">
        <v>384.02</v>
      </c>
      <c r="F50">
        <f t="shared" si="0"/>
        <v>1.9300000000000068</v>
      </c>
      <c r="H50" s="8">
        <v>2007</v>
      </c>
      <c r="I50" s="9">
        <v>9.1</v>
      </c>
      <c r="J50" s="10">
        <f t="shared" si="1"/>
        <v>384.02</v>
      </c>
      <c r="K50" s="1">
        <f t="shared" si="2"/>
        <v>42.2</v>
      </c>
    </row>
    <row r="51" spans="1:12">
      <c r="A51" t="s">
        <v>50</v>
      </c>
      <c r="D51" s="3">
        <v>2008</v>
      </c>
      <c r="E51" s="1">
        <v>385.83</v>
      </c>
      <c r="F51">
        <f t="shared" si="0"/>
        <v>1.8100000000000023</v>
      </c>
      <c r="H51" s="8">
        <v>2008</v>
      </c>
      <c r="I51" s="9">
        <v>8.9</v>
      </c>
      <c r="J51" s="10">
        <f t="shared" si="1"/>
        <v>385.83</v>
      </c>
      <c r="K51" s="1">
        <f t="shared" si="2"/>
        <v>43.351685393258421</v>
      </c>
    </row>
    <row r="52" spans="1:12">
      <c r="A52" t="s">
        <v>51</v>
      </c>
      <c r="D52" s="3">
        <v>2009</v>
      </c>
      <c r="E52" s="1">
        <v>387.64</v>
      </c>
      <c r="F52">
        <f t="shared" si="0"/>
        <v>1.8100000000000023</v>
      </c>
      <c r="H52" s="8">
        <v>2009</v>
      </c>
      <c r="I52" s="9">
        <v>8.4</v>
      </c>
      <c r="J52" s="10">
        <f t="shared" si="1"/>
        <v>387.64</v>
      </c>
      <c r="K52" s="1">
        <f t="shared" si="2"/>
        <v>46.147619047619045</v>
      </c>
    </row>
    <row r="53" spans="1:12">
      <c r="A53" t="s">
        <v>52</v>
      </c>
      <c r="D53" s="3">
        <v>2010</v>
      </c>
      <c r="E53" s="1">
        <v>390.1</v>
      </c>
      <c r="F53">
        <f t="shared" si="0"/>
        <v>2.4600000000000364</v>
      </c>
      <c r="H53" s="8">
        <v>2010</v>
      </c>
      <c r="I53" s="9">
        <v>7.2</v>
      </c>
      <c r="J53" s="10">
        <f t="shared" si="1"/>
        <v>390.1</v>
      </c>
      <c r="K53" s="1">
        <f t="shared" si="2"/>
        <v>54.180555555555557</v>
      </c>
    </row>
    <row r="54" spans="1:12">
      <c r="A54" t="s">
        <v>53</v>
      </c>
      <c r="D54" s="3">
        <v>2011</v>
      </c>
      <c r="E54" s="1">
        <v>391.85</v>
      </c>
      <c r="F54">
        <f t="shared" si="0"/>
        <v>1.75</v>
      </c>
      <c r="H54" s="8">
        <v>2011</v>
      </c>
      <c r="I54" s="9">
        <v>8.5</v>
      </c>
      <c r="J54" s="10">
        <f t="shared" si="1"/>
        <v>391.85</v>
      </c>
      <c r="K54" s="1">
        <f t="shared" si="2"/>
        <v>46.1</v>
      </c>
    </row>
    <row r="55" spans="1:12">
      <c r="A55" t="s">
        <v>54</v>
      </c>
      <c r="D55" s="3">
        <v>2012</v>
      </c>
      <c r="E55" s="1">
        <v>394.06</v>
      </c>
      <c r="F55">
        <f t="shared" si="0"/>
        <v>2.2099999999999795</v>
      </c>
      <c r="H55" s="8">
        <v>2012</v>
      </c>
      <c r="I55" s="9">
        <v>8.3000000000000007</v>
      </c>
      <c r="J55" s="10">
        <f t="shared" si="1"/>
        <v>394.06</v>
      </c>
      <c r="K55" s="1">
        <f t="shared" si="2"/>
        <v>47.477108433734934</v>
      </c>
    </row>
    <row r="56" spans="1:12">
      <c r="A56" t="s">
        <v>55</v>
      </c>
      <c r="D56" s="3">
        <v>2013</v>
      </c>
      <c r="E56" s="1">
        <v>396.74</v>
      </c>
      <c r="F56">
        <f t="shared" si="0"/>
        <v>2.6800000000000068</v>
      </c>
      <c r="H56" s="8">
        <v>2013</v>
      </c>
      <c r="I56" s="9">
        <v>7.9</v>
      </c>
      <c r="J56" s="10">
        <f t="shared" si="1"/>
        <v>396.74</v>
      </c>
      <c r="K56" s="1">
        <f t="shared" si="2"/>
        <v>50.220253164556958</v>
      </c>
    </row>
    <row r="57" spans="1:12">
      <c r="A57" t="s">
        <v>56</v>
      </c>
      <c r="D57" s="3">
        <v>2014</v>
      </c>
      <c r="E57" s="1">
        <v>398.81</v>
      </c>
      <c r="F57">
        <f t="shared" si="0"/>
        <v>2.0699999999999932</v>
      </c>
      <c r="H57" s="8">
        <v>2014</v>
      </c>
      <c r="I57" s="9">
        <v>9.4</v>
      </c>
      <c r="J57" s="10">
        <f t="shared" si="1"/>
        <v>398.81</v>
      </c>
      <c r="K57" s="1">
        <f t="shared" si="2"/>
        <v>42.426595744680853</v>
      </c>
    </row>
    <row r="58" spans="1:12">
      <c r="A58" t="s">
        <v>57</v>
      </c>
      <c r="D58" s="3">
        <v>2015</v>
      </c>
      <c r="E58" s="1">
        <v>400.01</v>
      </c>
      <c r="F58" s="1">
        <f t="shared" si="0"/>
        <v>1.1999999999999886</v>
      </c>
      <c r="H58" s="8">
        <v>2015</v>
      </c>
      <c r="I58" s="9">
        <v>9.4</v>
      </c>
      <c r="J58" s="10">
        <f t="shared" si="1"/>
        <v>400.01</v>
      </c>
      <c r="K58" s="1">
        <f t="shared" si="2"/>
        <v>42.554255319148936</v>
      </c>
    </row>
    <row r="59" spans="1:12">
      <c r="A59" t="s">
        <v>58</v>
      </c>
      <c r="D59" s="3">
        <v>2016</v>
      </c>
      <c r="E59" s="1">
        <v>404.41</v>
      </c>
      <c r="F59" s="1">
        <f t="shared" si="0"/>
        <v>4.4000000000000341</v>
      </c>
      <c r="H59" s="8">
        <v>2016</v>
      </c>
      <c r="I59" s="9">
        <v>8.6999999999999993</v>
      </c>
      <c r="J59" s="10">
        <f t="shared" si="1"/>
        <v>404.41</v>
      </c>
      <c r="K59" s="1">
        <f t="shared" si="2"/>
        <v>46.483908045977017</v>
      </c>
      <c r="L59" s="1"/>
    </row>
    <row r="60" spans="1:12">
      <c r="A60" t="s">
        <v>59</v>
      </c>
      <c r="D60" s="3">
        <v>2017</v>
      </c>
      <c r="E60" s="1">
        <v>406.76</v>
      </c>
      <c r="F60">
        <f t="shared" si="0"/>
        <v>2.3499999999999659</v>
      </c>
      <c r="H60" s="8">
        <v>2017</v>
      </c>
      <c r="I60" s="9">
        <v>8.6</v>
      </c>
      <c r="J60" s="10">
        <f t="shared" si="1"/>
        <v>406.76</v>
      </c>
      <c r="K60" s="1">
        <f t="shared" si="2"/>
        <v>47.29767441860465</v>
      </c>
    </row>
    <row r="61" spans="1:12">
      <c r="A61" t="s">
        <v>60</v>
      </c>
      <c r="D61" s="3">
        <v>2018</v>
      </c>
      <c r="E61" s="1">
        <v>408.72</v>
      </c>
      <c r="F61">
        <f t="shared" si="0"/>
        <v>1.9600000000000364</v>
      </c>
      <c r="H61" s="8">
        <v>2018</v>
      </c>
      <c r="I61" s="9">
        <v>9.6</v>
      </c>
      <c r="J61" s="10">
        <f t="shared" si="1"/>
        <v>408.72</v>
      </c>
      <c r="K61" s="1">
        <f t="shared" si="2"/>
        <v>42.575000000000003</v>
      </c>
    </row>
    <row r="62" spans="1:12">
      <c r="A62" t="s">
        <v>61</v>
      </c>
      <c r="D62" s="3">
        <v>2019</v>
      </c>
      <c r="E62" s="1">
        <v>411.65</v>
      </c>
      <c r="F62">
        <f t="shared" si="0"/>
        <v>2.92999999999995</v>
      </c>
      <c r="H62" s="8">
        <v>2019</v>
      </c>
      <c r="I62" s="9">
        <v>9.5</v>
      </c>
      <c r="J62" s="10">
        <f t="shared" si="1"/>
        <v>411.65</v>
      </c>
      <c r="K62" s="1">
        <f t="shared" si="2"/>
        <v>43.331578947368421</v>
      </c>
    </row>
    <row r="63" spans="1:12">
      <c r="A63" t="s">
        <v>62</v>
      </c>
      <c r="D63" s="3">
        <v>2020</v>
      </c>
      <c r="E63" s="1">
        <v>414.21</v>
      </c>
      <c r="F63">
        <f t="shared" si="0"/>
        <v>2.5600000000000023</v>
      </c>
      <c r="H63" s="8">
        <v>2020</v>
      </c>
      <c r="I63" s="9">
        <v>9.1</v>
      </c>
      <c r="J63" s="10">
        <f t="shared" si="1"/>
        <v>414.21</v>
      </c>
      <c r="K63" s="1">
        <f t="shared" si="2"/>
        <v>45.517582417582418</v>
      </c>
    </row>
    <row r="64" spans="1:12">
      <c r="A64" t="s">
        <v>63</v>
      </c>
      <c r="D64" s="3">
        <v>2021</v>
      </c>
      <c r="E64" s="1">
        <v>416.41</v>
      </c>
      <c r="F64" s="1">
        <f t="shared" si="0"/>
        <v>2.2000000000000455</v>
      </c>
      <c r="H64" s="8">
        <v>2021</v>
      </c>
      <c r="I64" s="9">
        <v>8</v>
      </c>
      <c r="J64" s="10">
        <f t="shared" si="1"/>
        <v>416.41</v>
      </c>
      <c r="K64" s="1">
        <f t="shared" si="2"/>
        <v>52.051250000000003</v>
      </c>
      <c r="L64" s="1"/>
    </row>
    <row r="65" spans="1:12">
      <c r="A65" t="s">
        <v>64</v>
      </c>
      <c r="D65" s="3">
        <v>2022</v>
      </c>
      <c r="E65" s="1">
        <v>418.53</v>
      </c>
      <c r="F65">
        <f t="shared" si="0"/>
        <v>2.1199999999999477</v>
      </c>
      <c r="H65" s="8">
        <v>2022</v>
      </c>
      <c r="I65" s="9">
        <v>9.1999999999999993</v>
      </c>
      <c r="J65" s="10">
        <f t="shared" si="1"/>
        <v>418.53</v>
      </c>
      <c r="K65" s="1">
        <f t="shared" si="2"/>
        <v>45.492391304347827</v>
      </c>
    </row>
    <row r="66" spans="1:12">
      <c r="A66" t="s">
        <v>65</v>
      </c>
      <c r="D66" s="3">
        <v>2023</v>
      </c>
      <c r="E66" s="1">
        <v>421.08</v>
      </c>
      <c r="F66">
        <f t="shared" si="0"/>
        <v>2.5500000000000114</v>
      </c>
      <c r="H66" s="8">
        <v>2023</v>
      </c>
      <c r="I66" s="9">
        <v>9.6999999999999993</v>
      </c>
      <c r="J66" s="10">
        <f t="shared" si="1"/>
        <v>421.08</v>
      </c>
      <c r="K66" s="1">
        <f t="shared" si="2"/>
        <v>43.410309278350518</v>
      </c>
    </row>
    <row r="67" spans="1:12">
      <c r="A67" t="s">
        <v>66</v>
      </c>
      <c r="D67" s="3">
        <v>2024</v>
      </c>
      <c r="E67" s="1">
        <v>424.64</v>
      </c>
      <c r="F67">
        <f t="shared" si="0"/>
        <v>3.5600000000000023</v>
      </c>
      <c r="H67" s="8">
        <v>2024</v>
      </c>
      <c r="I67" s="9">
        <v>10.3</v>
      </c>
      <c r="J67" s="10">
        <f t="shared" si="1"/>
        <v>424.64</v>
      </c>
      <c r="K67" s="1">
        <f t="shared" si="2"/>
        <v>41.227184466019416</v>
      </c>
    </row>
    <row r="68" spans="1:12">
      <c r="D68" s="3">
        <v>2025</v>
      </c>
      <c r="E68" s="2">
        <v>426.6</v>
      </c>
      <c r="F68">
        <f t="shared" si="0"/>
        <v>1.9600000000000364</v>
      </c>
      <c r="K68" s="2">
        <f>AVERAGE(K4:K67)</f>
        <v>45.875321461394336</v>
      </c>
      <c r="L68" t="s">
        <v>108</v>
      </c>
    </row>
    <row r="70" spans="1:12" ht="16.5">
      <c r="A70" t="s">
        <v>68</v>
      </c>
    </row>
    <row r="73" spans="1:12">
      <c r="D73" s="3"/>
      <c r="E73" s="1"/>
      <c r="F73" s="1"/>
    </row>
    <row r="74" spans="1:12">
      <c r="D74" s="3"/>
      <c r="E74" s="1"/>
    </row>
    <row r="75" spans="1:12">
      <c r="D75" s="3"/>
      <c r="E75" s="1"/>
    </row>
    <row r="76" spans="1:12">
      <c r="D76" s="3"/>
      <c r="E76" s="1"/>
    </row>
    <row r="77" spans="1:12">
      <c r="D77" s="3"/>
      <c r="E77" s="1"/>
    </row>
    <row r="78" spans="1:12">
      <c r="D78" s="3"/>
      <c r="E78" s="1"/>
      <c r="F78" s="1"/>
    </row>
    <row r="79" spans="1:12">
      <c r="D79" s="3"/>
      <c r="E79" s="1"/>
    </row>
    <row r="80" spans="1:12">
      <c r="D80" s="3"/>
      <c r="E80" s="1"/>
    </row>
    <row r="81" spans="4:5">
      <c r="D81" s="3"/>
      <c r="E81" s="1"/>
    </row>
    <row r="82" spans="4:5">
      <c r="D82" s="3"/>
      <c r="E82" s="2"/>
    </row>
    <row r="105" spans="2:11">
      <c r="H105" t="s">
        <v>92</v>
      </c>
    </row>
    <row r="106" spans="2:11">
      <c r="B106" s="11">
        <v>5.6699999999999998E-8</v>
      </c>
      <c r="C106" t="s">
        <v>87</v>
      </c>
      <c r="H106" t="s">
        <v>82</v>
      </c>
      <c r="K106" s="12" t="s">
        <v>105</v>
      </c>
    </row>
    <row r="107" spans="2:11" ht="15.5">
      <c r="B107">
        <v>410</v>
      </c>
      <c r="C107" t="s">
        <v>74</v>
      </c>
      <c r="H107" s="15" t="s">
        <v>88</v>
      </c>
      <c r="I107" s="15"/>
      <c r="J107" s="15"/>
      <c r="K107" t="s">
        <v>106</v>
      </c>
    </row>
    <row r="108" spans="2:11" ht="15.5">
      <c r="B108">
        <v>310</v>
      </c>
      <c r="C108" t="s">
        <v>75</v>
      </c>
      <c r="H108" s="15" t="s">
        <v>84</v>
      </c>
      <c r="I108" s="15">
        <f>(0.0000000567)*279.95^4</f>
        <v>348.26108299126224</v>
      </c>
      <c r="J108" s="15"/>
    </row>
    <row r="109" spans="2:11">
      <c r="B109">
        <f>B107/B108</f>
        <v>1.3225806451612903</v>
      </c>
      <c r="C109" t="s">
        <v>76</v>
      </c>
      <c r="H109" t="s">
        <v>83</v>
      </c>
    </row>
    <row r="110" spans="2:11">
      <c r="B110">
        <f>LN(B109)</f>
        <v>0.27958486221916151</v>
      </c>
      <c r="C110" t="s">
        <v>77</v>
      </c>
      <c r="H110" s="14" t="s">
        <v>89</v>
      </c>
      <c r="I110" s="14"/>
    </row>
    <row r="111" spans="2:11">
      <c r="B111">
        <v>5.35</v>
      </c>
      <c r="C111" t="s">
        <v>78</v>
      </c>
      <c r="H111" t="s">
        <v>85</v>
      </c>
    </row>
    <row r="112" spans="2:11">
      <c r="B112">
        <f>B111*B110</f>
        <v>1.4957790128725139</v>
      </c>
      <c r="C112" s="12" t="s">
        <v>79</v>
      </c>
      <c r="E112" s="14" t="s">
        <v>80</v>
      </c>
      <c r="H112" t="s">
        <v>90</v>
      </c>
    </row>
    <row r="113" spans="8:11">
      <c r="H113">
        <f>349.76/(0.0000000567)</f>
        <v>6168606701.9400349</v>
      </c>
      <c r="I113" t="s">
        <v>81</v>
      </c>
    </row>
    <row r="114" spans="8:11" ht="18.5">
      <c r="H114" s="16">
        <f>H113^0.25</f>
        <v>280.25074149986904</v>
      </c>
      <c r="I114" s="16" t="s">
        <v>86</v>
      </c>
    </row>
    <row r="115" spans="8:11" ht="21">
      <c r="H115" s="17" t="s">
        <v>91</v>
      </c>
      <c r="I115" s="6"/>
      <c r="J115" s="6"/>
      <c r="K115" s="6"/>
    </row>
    <row r="117" spans="8:11">
      <c r="H117" s="13"/>
    </row>
  </sheetData>
  <pageMargins left="0.7" right="0.7" top="0.78740157499999996" bottom="0.78740157499999996" header="0.3" footer="0.3"/>
  <pageSetup paperSize="9" orientation="portrait" horizontalDpi="4294967292" verticalDpi="1200" r:id="rId1"/>
  <drawing r:id="rId2"/>
</worksheet>
</file>

<file path=xl/worksheets/sheet2.xml><?xml version="1.0" encoding="utf-8"?>
<worksheet xmlns="http://schemas.openxmlformats.org/spreadsheetml/2006/main" xmlns:r="http://schemas.openxmlformats.org/officeDocument/2006/relationships">
  <dimension ref="A1:J306"/>
  <sheetViews>
    <sheetView topLeftCell="A5" zoomScaleNormal="100" workbookViewId="0">
      <selection activeCell="Q352" sqref="Q352"/>
    </sheetView>
  </sheetViews>
  <sheetFormatPr defaultRowHeight="14.5"/>
  <cols>
    <col min="6" max="6" width="19.7265625" customWidth="1"/>
    <col min="8" max="8" width="13.36328125" customWidth="1"/>
  </cols>
  <sheetData>
    <row r="1" spans="1:6">
      <c r="A1" s="19"/>
      <c r="B1" s="20" t="s">
        <v>93</v>
      </c>
      <c r="C1" s="27" t="s">
        <v>74</v>
      </c>
    </row>
    <row r="2" spans="1:6">
      <c r="A2" s="19">
        <v>1770</v>
      </c>
      <c r="B2" s="21">
        <v>10.199999999999999</v>
      </c>
      <c r="C2" s="28">
        <v>280</v>
      </c>
    </row>
    <row r="3" spans="1:6">
      <c r="A3" s="19">
        <v>1771</v>
      </c>
      <c r="B3" s="21">
        <v>8.5</v>
      </c>
      <c r="C3" s="18">
        <f>C2+0.191489361702128</f>
        <v>280.19148936170211</v>
      </c>
    </row>
    <row r="4" spans="1:6">
      <c r="A4" s="19">
        <v>1772</v>
      </c>
      <c r="B4" s="21">
        <v>10.9</v>
      </c>
      <c r="C4" s="18">
        <f t="shared" ref="C4:C67" si="0">C3+0.191489361702128</f>
        <v>280.38297872340422</v>
      </c>
    </row>
    <row r="5" spans="1:6">
      <c r="A5" s="19">
        <v>1773</v>
      </c>
      <c r="B5" s="21">
        <v>10</v>
      </c>
      <c r="C5" s="18">
        <f t="shared" si="0"/>
        <v>280.57446808510633</v>
      </c>
    </row>
    <row r="6" spans="1:6">
      <c r="A6" s="19">
        <v>1774</v>
      </c>
      <c r="B6" s="22">
        <v>10.199999999999999</v>
      </c>
      <c r="C6" s="18">
        <f t="shared" si="0"/>
        <v>280.76595744680844</v>
      </c>
    </row>
    <row r="7" spans="1:6">
      <c r="A7" s="19">
        <v>1775</v>
      </c>
      <c r="B7" s="21">
        <v>10.7</v>
      </c>
      <c r="C7" s="18">
        <f t="shared" si="0"/>
        <v>280.95744680851055</v>
      </c>
      <c r="F7" s="26"/>
    </row>
    <row r="8" spans="1:6">
      <c r="A8" s="19">
        <v>1776</v>
      </c>
      <c r="B8" s="21">
        <v>8.8000000000000007</v>
      </c>
      <c r="C8" s="18">
        <f t="shared" si="0"/>
        <v>281.14893617021266</v>
      </c>
    </row>
    <row r="9" spans="1:6">
      <c r="A9" s="19">
        <v>1777</v>
      </c>
      <c r="B9" s="21">
        <v>8.9</v>
      </c>
      <c r="C9" s="18">
        <f t="shared" si="0"/>
        <v>281.34042553191478</v>
      </c>
    </row>
    <row r="10" spans="1:6">
      <c r="A10" s="19">
        <v>1778</v>
      </c>
      <c r="B10" s="21">
        <v>10.199999999999999</v>
      </c>
      <c r="C10" s="18">
        <f t="shared" si="0"/>
        <v>281.53191489361689</v>
      </c>
    </row>
    <row r="11" spans="1:6">
      <c r="A11" s="19">
        <v>1779</v>
      </c>
      <c r="B11" s="21">
        <v>10.4</v>
      </c>
      <c r="C11" s="18">
        <f t="shared" si="0"/>
        <v>281.723404255319</v>
      </c>
    </row>
    <row r="12" spans="1:6">
      <c r="A12" s="19">
        <v>1780</v>
      </c>
      <c r="B12" s="21">
        <v>8.9</v>
      </c>
      <c r="C12" s="18">
        <f t="shared" si="0"/>
        <v>281.91489361702111</v>
      </c>
    </row>
    <row r="13" spans="1:6">
      <c r="A13" s="19">
        <v>1781</v>
      </c>
      <c r="B13" s="21">
        <v>10.3</v>
      </c>
      <c r="C13" s="18">
        <f t="shared" si="0"/>
        <v>282.10638297872322</v>
      </c>
    </row>
    <row r="14" spans="1:6">
      <c r="A14" s="19">
        <v>1782</v>
      </c>
      <c r="B14" s="21">
        <v>9</v>
      </c>
      <c r="C14" s="18">
        <f t="shared" si="0"/>
        <v>282.29787234042533</v>
      </c>
    </row>
    <row r="15" spans="1:6">
      <c r="A15" s="19">
        <v>1783</v>
      </c>
      <c r="B15" s="21">
        <v>10.1</v>
      </c>
      <c r="C15" s="18">
        <f t="shared" si="0"/>
        <v>282.48936170212744</v>
      </c>
    </row>
    <row r="16" spans="1:6">
      <c r="A16" s="19">
        <v>1784</v>
      </c>
      <c r="B16" s="21">
        <v>8.4</v>
      </c>
      <c r="C16" s="18">
        <f t="shared" si="0"/>
        <v>282.68085106382955</v>
      </c>
    </row>
    <row r="17" spans="1:3">
      <c r="A17" s="19">
        <v>1785</v>
      </c>
      <c r="B17" s="21">
        <v>7.9</v>
      </c>
      <c r="C17" s="18">
        <f t="shared" si="0"/>
        <v>282.87234042553166</v>
      </c>
    </row>
    <row r="18" spans="1:3">
      <c r="A18" s="19">
        <v>1786</v>
      </c>
      <c r="B18" s="21">
        <v>7.4</v>
      </c>
      <c r="C18" s="18">
        <f t="shared" si="0"/>
        <v>283.06382978723377</v>
      </c>
    </row>
    <row r="19" spans="1:3">
      <c r="A19" s="19">
        <v>1787</v>
      </c>
      <c r="B19" s="21">
        <v>10.199999999999999</v>
      </c>
      <c r="C19" s="18">
        <f t="shared" si="0"/>
        <v>283.25531914893588</v>
      </c>
    </row>
    <row r="20" spans="1:3">
      <c r="A20" s="19">
        <v>1788</v>
      </c>
      <c r="B20" s="21">
        <v>9.9</v>
      </c>
      <c r="C20" s="18">
        <f t="shared" si="0"/>
        <v>283.44680851063799</v>
      </c>
    </row>
    <row r="21" spans="1:3">
      <c r="A21" s="19">
        <v>1789</v>
      </c>
      <c r="B21" s="21">
        <v>10.199999999999999</v>
      </c>
      <c r="C21" s="18">
        <f t="shared" si="0"/>
        <v>283.6382978723401</v>
      </c>
    </row>
    <row r="22" spans="1:3">
      <c r="A22" s="19">
        <v>1790</v>
      </c>
      <c r="B22" s="21">
        <v>10.199999999999999</v>
      </c>
      <c r="C22" s="18">
        <f t="shared" si="0"/>
        <v>283.82978723404221</v>
      </c>
    </row>
    <row r="23" spans="1:3">
      <c r="A23" s="19">
        <v>1791</v>
      </c>
      <c r="B23" s="21">
        <v>11.2</v>
      </c>
      <c r="C23" s="18">
        <f t="shared" si="0"/>
        <v>284.02127659574433</v>
      </c>
    </row>
    <row r="24" spans="1:3">
      <c r="A24" s="19">
        <v>1792</v>
      </c>
      <c r="B24" s="21">
        <v>10.3</v>
      </c>
      <c r="C24" s="18">
        <f t="shared" si="0"/>
        <v>284.21276595744644</v>
      </c>
    </row>
    <row r="25" spans="1:3">
      <c r="A25" s="19">
        <v>1793</v>
      </c>
      <c r="B25" s="21">
        <v>10.6</v>
      </c>
      <c r="C25" s="18">
        <f t="shared" si="0"/>
        <v>284.40425531914855</v>
      </c>
    </row>
    <row r="26" spans="1:3">
      <c r="A26" s="19">
        <v>1794</v>
      </c>
      <c r="B26" s="21">
        <v>11.5</v>
      </c>
      <c r="C26" s="18">
        <f t="shared" si="0"/>
        <v>284.59574468085066</v>
      </c>
    </row>
    <row r="27" spans="1:3">
      <c r="A27" s="19">
        <v>1795</v>
      </c>
      <c r="B27" s="21">
        <v>10</v>
      </c>
      <c r="C27" s="18">
        <f t="shared" si="0"/>
        <v>284.78723404255277</v>
      </c>
    </row>
    <row r="28" spans="1:3">
      <c r="A28" s="19">
        <v>1796</v>
      </c>
      <c r="B28" s="21">
        <v>10.1</v>
      </c>
      <c r="C28" s="18">
        <f t="shared" si="0"/>
        <v>284.97872340425488</v>
      </c>
    </row>
    <row r="29" spans="1:3">
      <c r="A29" s="19">
        <v>1797</v>
      </c>
      <c r="B29" s="21">
        <v>11</v>
      </c>
      <c r="C29" s="18">
        <f t="shared" si="0"/>
        <v>285.17021276595699</v>
      </c>
    </row>
    <row r="30" spans="1:3">
      <c r="A30" s="19">
        <v>1798</v>
      </c>
      <c r="B30" s="21">
        <v>10.7</v>
      </c>
      <c r="C30" s="18">
        <f t="shared" si="0"/>
        <v>285.3617021276591</v>
      </c>
    </row>
    <row r="31" spans="1:3">
      <c r="A31" s="19">
        <v>1799</v>
      </c>
      <c r="B31" s="21">
        <v>7.7</v>
      </c>
      <c r="C31" s="18">
        <f t="shared" si="0"/>
        <v>285.55319148936121</v>
      </c>
    </row>
    <row r="32" spans="1:3">
      <c r="A32" s="19">
        <v>1800</v>
      </c>
      <c r="B32" s="21">
        <v>10.1</v>
      </c>
      <c r="C32" s="18">
        <f t="shared" si="0"/>
        <v>285.74468085106332</v>
      </c>
    </row>
    <row r="33" spans="1:3">
      <c r="A33" s="19">
        <v>1801</v>
      </c>
      <c r="B33" s="21">
        <v>10.9</v>
      </c>
      <c r="C33" s="18">
        <f t="shared" si="0"/>
        <v>285.93617021276543</v>
      </c>
    </row>
    <row r="34" spans="1:3">
      <c r="A34" s="19">
        <v>1802</v>
      </c>
      <c r="B34" s="21">
        <v>10.199999999999999</v>
      </c>
      <c r="C34" s="18">
        <f t="shared" si="0"/>
        <v>286.12765957446754</v>
      </c>
    </row>
    <row r="35" spans="1:3">
      <c r="A35" s="19">
        <v>1803</v>
      </c>
      <c r="B35" s="21">
        <v>9.1999999999999993</v>
      </c>
      <c r="C35" s="18">
        <f t="shared" si="0"/>
        <v>286.31914893616965</v>
      </c>
    </row>
    <row r="36" spans="1:3">
      <c r="A36" s="19">
        <v>1804</v>
      </c>
      <c r="B36" s="21">
        <v>9.6</v>
      </c>
      <c r="C36" s="18">
        <f t="shared" si="0"/>
        <v>286.51063829787176</v>
      </c>
    </row>
    <row r="37" spans="1:3">
      <c r="A37" s="19">
        <v>1805</v>
      </c>
      <c r="B37" s="21">
        <v>8.1</v>
      </c>
      <c r="C37" s="18">
        <f t="shared" si="0"/>
        <v>286.70212765957388</v>
      </c>
    </row>
    <row r="38" spans="1:3">
      <c r="A38" s="19">
        <v>1806</v>
      </c>
      <c r="B38" s="21">
        <v>11</v>
      </c>
      <c r="C38" s="18">
        <f t="shared" si="0"/>
        <v>286.89361702127599</v>
      </c>
    </row>
    <row r="39" spans="1:3">
      <c r="A39" s="19">
        <v>1807</v>
      </c>
      <c r="B39" s="21">
        <v>10.8</v>
      </c>
      <c r="C39" s="18">
        <f t="shared" si="0"/>
        <v>287.0851063829781</v>
      </c>
    </row>
    <row r="40" spans="1:3">
      <c r="A40" s="19">
        <v>1808</v>
      </c>
      <c r="B40" s="21">
        <v>9.1999999999999993</v>
      </c>
      <c r="C40" s="18">
        <f t="shared" si="0"/>
        <v>287.27659574468021</v>
      </c>
    </row>
    <row r="41" spans="1:3">
      <c r="A41" s="19">
        <v>1809</v>
      </c>
      <c r="B41" s="21">
        <v>9.9</v>
      </c>
      <c r="C41" s="18">
        <f t="shared" si="0"/>
        <v>287.46808510638232</v>
      </c>
    </row>
    <row r="42" spans="1:3">
      <c r="A42" s="19">
        <v>1810</v>
      </c>
      <c r="B42" s="21">
        <v>9.6999999999999993</v>
      </c>
      <c r="C42" s="18">
        <f t="shared" si="0"/>
        <v>287.65957446808443</v>
      </c>
    </row>
    <row r="43" spans="1:3">
      <c r="A43" s="19">
        <v>1811</v>
      </c>
      <c r="B43" s="21">
        <v>11.2</v>
      </c>
      <c r="C43" s="18">
        <f t="shared" si="0"/>
        <v>287.85106382978654</v>
      </c>
    </row>
    <row r="44" spans="1:3">
      <c r="A44" s="19">
        <v>1812</v>
      </c>
      <c r="B44" s="21">
        <v>8.6</v>
      </c>
      <c r="C44" s="18">
        <f t="shared" si="0"/>
        <v>288.04255319148865</v>
      </c>
    </row>
    <row r="45" spans="1:3">
      <c r="A45" s="19">
        <v>1813</v>
      </c>
      <c r="B45" s="21">
        <v>9.5</v>
      </c>
      <c r="C45" s="18">
        <f t="shared" si="0"/>
        <v>288.23404255319076</v>
      </c>
    </row>
    <row r="46" spans="1:3">
      <c r="A46" s="19">
        <v>1814</v>
      </c>
      <c r="B46" s="21">
        <v>8.4</v>
      </c>
      <c r="C46" s="18">
        <f t="shared" si="0"/>
        <v>288.42553191489287</v>
      </c>
    </row>
    <row r="47" spans="1:3">
      <c r="A47" s="19">
        <v>1815</v>
      </c>
      <c r="B47" s="21">
        <v>9.5</v>
      </c>
      <c r="C47" s="18">
        <f t="shared" si="0"/>
        <v>288.61702127659498</v>
      </c>
    </row>
    <row r="48" spans="1:3">
      <c r="A48" s="19">
        <v>1816</v>
      </c>
      <c r="B48" s="21">
        <v>9</v>
      </c>
      <c r="C48" s="18">
        <f t="shared" si="0"/>
        <v>288.80851063829709</v>
      </c>
    </row>
    <row r="49" spans="1:3">
      <c r="A49" s="19">
        <v>1817</v>
      </c>
      <c r="B49" s="21">
        <v>9.9</v>
      </c>
      <c r="C49" s="18">
        <f t="shared" si="0"/>
        <v>288.9999999999992</v>
      </c>
    </row>
    <row r="50" spans="1:3">
      <c r="A50" s="19">
        <v>1818</v>
      </c>
      <c r="B50" s="21">
        <v>10.1</v>
      </c>
      <c r="C50" s="18">
        <f t="shared" si="0"/>
        <v>289.19148936170131</v>
      </c>
    </row>
    <row r="51" spans="1:3">
      <c r="A51" s="19">
        <v>1819</v>
      </c>
      <c r="B51" s="21">
        <v>10.4</v>
      </c>
      <c r="C51" s="18">
        <f t="shared" si="0"/>
        <v>289.38297872340343</v>
      </c>
    </row>
    <row r="52" spans="1:3">
      <c r="A52" s="19">
        <v>1820</v>
      </c>
      <c r="B52" s="21">
        <v>9.1999999999999993</v>
      </c>
      <c r="C52" s="18">
        <f t="shared" si="0"/>
        <v>289.57446808510554</v>
      </c>
    </row>
    <row r="53" spans="1:3">
      <c r="A53" s="19">
        <v>1821</v>
      </c>
      <c r="B53" s="21">
        <v>9.9</v>
      </c>
      <c r="C53" s="18">
        <f t="shared" si="0"/>
        <v>289.76595744680765</v>
      </c>
    </row>
    <row r="54" spans="1:3">
      <c r="A54" s="19">
        <v>1822</v>
      </c>
      <c r="B54" s="21">
        <v>11</v>
      </c>
      <c r="C54" s="18">
        <f t="shared" si="0"/>
        <v>289.95744680850976</v>
      </c>
    </row>
    <row r="55" spans="1:3">
      <c r="A55" s="19">
        <v>1823</v>
      </c>
      <c r="B55" s="21">
        <v>9.6999999999999993</v>
      </c>
      <c r="C55" s="18">
        <f t="shared" si="0"/>
        <v>290.14893617021187</v>
      </c>
    </row>
    <row r="56" spans="1:3">
      <c r="A56" s="19">
        <v>1824</v>
      </c>
      <c r="B56" s="21">
        <v>10.5</v>
      </c>
      <c r="C56" s="18">
        <f t="shared" si="0"/>
        <v>290.34042553191398</v>
      </c>
    </row>
    <row r="57" spans="1:3">
      <c r="A57" s="19">
        <v>1825</v>
      </c>
      <c r="B57" s="21">
        <v>10.4</v>
      </c>
      <c r="C57" s="18">
        <f t="shared" si="0"/>
        <v>290.53191489361609</v>
      </c>
    </row>
    <row r="58" spans="1:3">
      <c r="A58" s="19">
        <v>1826</v>
      </c>
      <c r="B58" s="21">
        <v>9.9</v>
      </c>
      <c r="C58" s="18">
        <f t="shared" si="0"/>
        <v>290.7234042553182</v>
      </c>
    </row>
    <row r="59" spans="1:3">
      <c r="A59" s="19">
        <v>1827</v>
      </c>
      <c r="B59" s="21">
        <v>9.8000000000000007</v>
      </c>
      <c r="C59" s="18">
        <f t="shared" si="0"/>
        <v>290.91489361702031</v>
      </c>
    </row>
    <row r="60" spans="1:3">
      <c r="A60" s="19">
        <v>1828</v>
      </c>
      <c r="B60" s="21">
        <v>10</v>
      </c>
      <c r="C60" s="18">
        <f t="shared" si="0"/>
        <v>291.10638297872242</v>
      </c>
    </row>
    <row r="61" spans="1:3">
      <c r="A61" s="19">
        <v>1829</v>
      </c>
      <c r="B61" s="21">
        <v>7.4</v>
      </c>
      <c r="C61" s="18">
        <f t="shared" si="0"/>
        <v>291.29787234042453</v>
      </c>
    </row>
    <row r="62" spans="1:3">
      <c r="A62" s="19">
        <v>1830</v>
      </c>
      <c r="B62" s="21">
        <v>9.3000000000000007</v>
      </c>
      <c r="C62" s="18">
        <f t="shared" si="0"/>
        <v>291.48936170212664</v>
      </c>
    </row>
    <row r="63" spans="1:3">
      <c r="A63" s="19">
        <v>1831</v>
      </c>
      <c r="B63" s="21">
        <v>9.6999999999999993</v>
      </c>
      <c r="C63" s="18">
        <f t="shared" si="0"/>
        <v>291.68085106382875</v>
      </c>
    </row>
    <row r="64" spans="1:3">
      <c r="A64" s="19">
        <v>1832</v>
      </c>
      <c r="B64" s="21">
        <v>9.5</v>
      </c>
      <c r="C64" s="18">
        <f t="shared" si="0"/>
        <v>291.87234042553087</v>
      </c>
    </row>
    <row r="65" spans="1:3">
      <c r="A65" s="19">
        <v>1833</v>
      </c>
      <c r="B65" s="21">
        <v>9.9</v>
      </c>
      <c r="C65" s="18">
        <f t="shared" si="0"/>
        <v>292.06382978723298</v>
      </c>
    </row>
    <row r="66" spans="1:3">
      <c r="A66" s="19">
        <v>1834</v>
      </c>
      <c r="B66" s="21">
        <v>11.4</v>
      </c>
      <c r="C66" s="18">
        <f t="shared" si="0"/>
        <v>292.25531914893509</v>
      </c>
    </row>
    <row r="67" spans="1:3">
      <c r="A67" s="19">
        <v>1835</v>
      </c>
      <c r="B67" s="21">
        <v>9.6999999999999993</v>
      </c>
      <c r="C67" s="18">
        <f t="shared" si="0"/>
        <v>292.4468085106372</v>
      </c>
    </row>
    <row r="68" spans="1:3">
      <c r="A68" s="19">
        <v>1836</v>
      </c>
      <c r="B68" s="21">
        <v>9.6999999999999993</v>
      </c>
      <c r="C68" s="18">
        <f t="shared" ref="C68:C131" si="1">C67+0.191489361702128</f>
        <v>292.63829787233931</v>
      </c>
    </row>
    <row r="69" spans="1:3">
      <c r="A69" s="19">
        <v>1837</v>
      </c>
      <c r="B69" s="21">
        <v>8.3000000000000007</v>
      </c>
      <c r="C69" s="18">
        <f t="shared" si="1"/>
        <v>292.82978723404142</v>
      </c>
    </row>
    <row r="70" spans="1:3">
      <c r="A70" s="19">
        <v>1838</v>
      </c>
      <c r="B70" s="21">
        <v>7.2</v>
      </c>
      <c r="C70" s="18">
        <f t="shared" si="1"/>
        <v>293.02127659574353</v>
      </c>
    </row>
    <row r="71" spans="1:3">
      <c r="A71" s="19">
        <v>1839</v>
      </c>
      <c r="B71" s="21">
        <v>9.1</v>
      </c>
      <c r="C71" s="18">
        <f t="shared" si="1"/>
        <v>293.21276595744564</v>
      </c>
    </row>
    <row r="72" spans="1:3">
      <c r="A72" s="19">
        <v>1840</v>
      </c>
      <c r="B72" s="21">
        <v>7.6</v>
      </c>
      <c r="C72" s="18">
        <f t="shared" si="1"/>
        <v>293.40425531914775</v>
      </c>
    </row>
    <row r="73" spans="1:3">
      <c r="A73" s="19">
        <v>1841</v>
      </c>
      <c r="B73" s="21">
        <v>9.5</v>
      </c>
      <c r="C73" s="18">
        <f t="shared" si="1"/>
        <v>293.59574468084986</v>
      </c>
    </row>
    <row r="74" spans="1:3">
      <c r="A74" s="19">
        <v>1842</v>
      </c>
      <c r="B74" s="21">
        <v>8.6999999999999993</v>
      </c>
      <c r="C74" s="18">
        <f t="shared" si="1"/>
        <v>293.78723404255197</v>
      </c>
    </row>
    <row r="75" spans="1:3">
      <c r="A75" s="19">
        <v>1843</v>
      </c>
      <c r="B75" s="21">
        <v>9.5</v>
      </c>
      <c r="C75" s="18">
        <f t="shared" si="1"/>
        <v>293.97872340425408</v>
      </c>
    </row>
    <row r="76" spans="1:3">
      <c r="A76" s="19">
        <v>1844</v>
      </c>
      <c r="B76" s="21">
        <v>8.3000000000000007</v>
      </c>
      <c r="C76" s="18">
        <f t="shared" si="1"/>
        <v>294.17021276595619</v>
      </c>
    </row>
    <row r="77" spans="1:3">
      <c r="A77" s="19">
        <v>1845</v>
      </c>
      <c r="B77" s="21">
        <v>8.3000000000000007</v>
      </c>
      <c r="C77" s="18">
        <f t="shared" si="1"/>
        <v>294.3617021276583</v>
      </c>
    </row>
    <row r="78" spans="1:3">
      <c r="A78" s="19">
        <v>1846</v>
      </c>
      <c r="B78" s="21">
        <v>10</v>
      </c>
      <c r="C78" s="18">
        <f t="shared" si="1"/>
        <v>294.55319148936042</v>
      </c>
    </row>
    <row r="79" spans="1:3">
      <c r="A79" s="19">
        <v>1847</v>
      </c>
      <c r="B79" s="21">
        <v>8.1999999999999993</v>
      </c>
      <c r="C79" s="18">
        <f t="shared" si="1"/>
        <v>294.74468085106253</v>
      </c>
    </row>
    <row r="80" spans="1:3">
      <c r="A80" s="19">
        <v>1848</v>
      </c>
      <c r="B80" s="22">
        <v>9.1</v>
      </c>
      <c r="C80" s="18">
        <f t="shared" si="1"/>
        <v>294.93617021276464</v>
      </c>
    </row>
    <row r="81" spans="1:3">
      <c r="A81" s="19">
        <v>1849</v>
      </c>
      <c r="B81" s="22">
        <v>8.4</v>
      </c>
      <c r="C81" s="18">
        <f t="shared" si="1"/>
        <v>295.12765957446675</v>
      </c>
    </row>
    <row r="82" spans="1:3">
      <c r="A82" s="19">
        <v>1850</v>
      </c>
      <c r="B82" s="22">
        <v>8.6999999999999993</v>
      </c>
      <c r="C82" s="18">
        <f t="shared" si="1"/>
        <v>295.31914893616886</v>
      </c>
    </row>
    <row r="83" spans="1:3">
      <c r="A83" s="19">
        <v>1851</v>
      </c>
      <c r="B83" s="22">
        <v>8.5</v>
      </c>
      <c r="C83" s="18">
        <f t="shared" si="1"/>
        <v>295.51063829787097</v>
      </c>
    </row>
    <row r="84" spans="1:3">
      <c r="A84" s="19">
        <v>1852</v>
      </c>
      <c r="B84" s="22">
        <v>9.9</v>
      </c>
      <c r="C84" s="18">
        <f t="shared" si="1"/>
        <v>295.70212765957308</v>
      </c>
    </row>
    <row r="85" spans="1:3">
      <c r="A85" s="19">
        <v>1853</v>
      </c>
      <c r="B85" s="22">
        <v>7.8</v>
      </c>
      <c r="C85" s="18">
        <f t="shared" si="1"/>
        <v>295.89361702127519</v>
      </c>
    </row>
    <row r="86" spans="1:3">
      <c r="A86" s="19">
        <v>1854</v>
      </c>
      <c r="B86" s="22">
        <v>8.9</v>
      </c>
      <c r="C86" s="18">
        <f t="shared" si="1"/>
        <v>296.0851063829773</v>
      </c>
    </row>
    <row r="87" spans="1:3">
      <c r="A87" s="19">
        <v>1855</v>
      </c>
      <c r="B87" s="22">
        <v>7.6</v>
      </c>
      <c r="C87" s="18">
        <f t="shared" si="1"/>
        <v>296.27659574467941</v>
      </c>
    </row>
    <row r="88" spans="1:3">
      <c r="A88" s="19">
        <v>1856</v>
      </c>
      <c r="B88" s="22">
        <v>8.9</v>
      </c>
      <c r="C88" s="18">
        <f t="shared" si="1"/>
        <v>296.46808510638152</v>
      </c>
    </row>
    <row r="89" spans="1:3">
      <c r="A89" s="19">
        <v>1857</v>
      </c>
      <c r="B89" s="22">
        <v>9.1</v>
      </c>
      <c r="C89" s="18">
        <f t="shared" si="1"/>
        <v>296.65957446808363</v>
      </c>
    </row>
    <row r="90" spans="1:3">
      <c r="A90" s="19">
        <v>1858</v>
      </c>
      <c r="B90" s="22">
        <v>7.9</v>
      </c>
      <c r="C90" s="18">
        <f t="shared" si="1"/>
        <v>296.85106382978574</v>
      </c>
    </row>
    <row r="91" spans="1:3">
      <c r="A91" s="19">
        <v>1859</v>
      </c>
      <c r="B91" s="22">
        <v>10</v>
      </c>
      <c r="C91" s="18">
        <f t="shared" si="1"/>
        <v>297.04255319148785</v>
      </c>
    </row>
    <row r="92" spans="1:3">
      <c r="A92" s="19">
        <v>1860</v>
      </c>
      <c r="B92" s="22">
        <v>8.4</v>
      </c>
      <c r="C92" s="18">
        <f t="shared" si="1"/>
        <v>297.23404255318997</v>
      </c>
    </row>
    <row r="93" spans="1:3">
      <c r="A93" s="19">
        <v>1861</v>
      </c>
      <c r="B93" s="22">
        <v>9.1999999999999993</v>
      </c>
      <c r="C93" s="18">
        <f t="shared" si="1"/>
        <v>297.42553191489208</v>
      </c>
    </row>
    <row r="94" spans="1:3">
      <c r="A94" s="19">
        <v>1862</v>
      </c>
      <c r="B94" s="22">
        <v>9.8000000000000007</v>
      </c>
      <c r="C94" s="18">
        <f t="shared" si="1"/>
        <v>297.61702127659419</v>
      </c>
    </row>
    <row r="95" spans="1:3">
      <c r="A95" s="19">
        <v>1863</v>
      </c>
      <c r="B95" s="22">
        <v>10.4</v>
      </c>
      <c r="C95" s="18">
        <f t="shared" si="1"/>
        <v>297.8085106382963</v>
      </c>
    </row>
    <row r="96" spans="1:3">
      <c r="A96" s="19">
        <v>1864</v>
      </c>
      <c r="B96" s="22">
        <v>7.4</v>
      </c>
      <c r="C96" s="18">
        <f t="shared" si="1"/>
        <v>297.99999999999841</v>
      </c>
    </row>
    <row r="97" spans="1:3">
      <c r="A97" s="19">
        <v>1865</v>
      </c>
      <c r="B97" s="22">
        <v>9.1</v>
      </c>
      <c r="C97" s="18">
        <f t="shared" si="1"/>
        <v>298.19148936170052</v>
      </c>
    </row>
    <row r="98" spans="1:3">
      <c r="A98" s="19">
        <v>1866</v>
      </c>
      <c r="B98" s="22">
        <v>10</v>
      </c>
      <c r="C98" s="18">
        <f t="shared" si="1"/>
        <v>298.38297872340263</v>
      </c>
    </row>
    <row r="99" spans="1:3">
      <c r="A99" s="19">
        <v>1867</v>
      </c>
      <c r="B99" s="22">
        <v>9.1</v>
      </c>
      <c r="C99" s="18">
        <f t="shared" si="1"/>
        <v>298.57446808510474</v>
      </c>
    </row>
    <row r="100" spans="1:3">
      <c r="A100" s="19">
        <v>1868</v>
      </c>
      <c r="B100" s="22">
        <v>11.2</v>
      </c>
      <c r="C100" s="18">
        <f t="shared" si="1"/>
        <v>298.76595744680685</v>
      </c>
    </row>
    <row r="101" spans="1:3">
      <c r="A101" s="19">
        <v>1869</v>
      </c>
      <c r="B101" s="22">
        <v>9.4</v>
      </c>
      <c r="C101" s="18">
        <f t="shared" si="1"/>
        <v>298.95744680850896</v>
      </c>
    </row>
    <row r="102" spans="1:3">
      <c r="A102" s="19">
        <v>1870</v>
      </c>
      <c r="B102" s="22">
        <v>8.1</v>
      </c>
      <c r="C102" s="18">
        <f t="shared" si="1"/>
        <v>299.14893617021107</v>
      </c>
    </row>
    <row r="103" spans="1:3">
      <c r="A103" s="19">
        <v>1871</v>
      </c>
      <c r="B103" s="22">
        <v>7.2</v>
      </c>
      <c r="C103" s="18">
        <f t="shared" si="1"/>
        <v>299.34042553191318</v>
      </c>
    </row>
    <row r="104" spans="1:3">
      <c r="A104" s="19">
        <v>1872</v>
      </c>
      <c r="B104" s="22">
        <v>10.3</v>
      </c>
      <c r="C104" s="18">
        <f t="shared" si="1"/>
        <v>299.53191489361529</v>
      </c>
    </row>
    <row r="105" spans="1:3">
      <c r="A105" s="19">
        <v>1873</v>
      </c>
      <c r="B105" s="22">
        <v>9.8000000000000007</v>
      </c>
      <c r="C105" s="18">
        <f t="shared" si="1"/>
        <v>299.7234042553174</v>
      </c>
    </row>
    <row r="106" spans="1:3">
      <c r="A106" s="19">
        <v>1874</v>
      </c>
      <c r="B106" s="22">
        <v>9.1999999999999993</v>
      </c>
      <c r="C106" s="18">
        <f t="shared" si="1"/>
        <v>299.91489361701952</v>
      </c>
    </row>
    <row r="107" spans="1:3">
      <c r="A107" s="19">
        <v>1875</v>
      </c>
      <c r="B107" s="22">
        <v>8.4</v>
      </c>
      <c r="C107" s="18">
        <f t="shared" si="1"/>
        <v>300.10638297872163</v>
      </c>
    </row>
    <row r="108" spans="1:3">
      <c r="A108" s="19">
        <v>1876</v>
      </c>
      <c r="B108" s="22">
        <v>9.1</v>
      </c>
      <c r="C108" s="18">
        <f t="shared" si="1"/>
        <v>300.29787234042374</v>
      </c>
    </row>
    <row r="109" spans="1:3">
      <c r="A109" s="19">
        <v>1877</v>
      </c>
      <c r="B109" s="22">
        <v>9.4</v>
      </c>
      <c r="C109" s="18">
        <f t="shared" si="1"/>
        <v>300.48936170212585</v>
      </c>
    </row>
    <row r="110" spans="1:3">
      <c r="A110" s="19">
        <v>1878</v>
      </c>
      <c r="B110" s="22">
        <v>9.6999999999999993</v>
      </c>
      <c r="C110" s="18">
        <f t="shared" si="1"/>
        <v>300.68085106382796</v>
      </c>
    </row>
    <row r="111" spans="1:3">
      <c r="A111" s="19">
        <v>1879</v>
      </c>
      <c r="B111" s="22">
        <v>7.9</v>
      </c>
      <c r="C111" s="18">
        <f t="shared" si="1"/>
        <v>300.87234042553007</v>
      </c>
    </row>
    <row r="112" spans="1:3">
      <c r="A112" s="19">
        <v>1880</v>
      </c>
      <c r="B112" s="22">
        <v>9.4</v>
      </c>
      <c r="C112" s="18">
        <f t="shared" si="1"/>
        <v>301.06382978723218</v>
      </c>
    </row>
    <row r="113" spans="1:3">
      <c r="A113" s="19">
        <v>1881</v>
      </c>
      <c r="B113" s="22">
        <v>8.1999999999999993</v>
      </c>
      <c r="C113" s="18">
        <f t="shared" si="1"/>
        <v>301.25531914893429</v>
      </c>
    </row>
    <row r="114" spans="1:3">
      <c r="A114" s="19">
        <v>1882</v>
      </c>
      <c r="B114" s="22">
        <v>9.6</v>
      </c>
      <c r="C114" s="18">
        <f t="shared" si="1"/>
        <v>301.4468085106364</v>
      </c>
    </row>
    <row r="115" spans="1:3">
      <c r="A115" s="19">
        <v>1883</v>
      </c>
      <c r="B115" s="22">
        <v>9</v>
      </c>
      <c r="C115" s="18">
        <f t="shared" si="1"/>
        <v>301.63829787233851</v>
      </c>
    </row>
    <row r="116" spans="1:3">
      <c r="A116" s="19">
        <v>1884</v>
      </c>
      <c r="B116" s="22">
        <v>9.5</v>
      </c>
      <c r="C116" s="18">
        <f t="shared" si="1"/>
        <v>301.82978723404062</v>
      </c>
    </row>
    <row r="117" spans="1:3">
      <c r="A117" s="19">
        <v>1885</v>
      </c>
      <c r="B117" s="22">
        <v>9.4</v>
      </c>
      <c r="C117" s="18">
        <f t="shared" si="1"/>
        <v>302.02127659574273</v>
      </c>
    </row>
    <row r="118" spans="1:3">
      <c r="A118" s="19">
        <v>1886</v>
      </c>
      <c r="B118" s="22">
        <v>9.5</v>
      </c>
      <c r="C118" s="18">
        <f t="shared" si="1"/>
        <v>302.21276595744484</v>
      </c>
    </row>
    <row r="119" spans="1:3">
      <c r="A119" s="19">
        <v>1887</v>
      </c>
      <c r="B119" s="22">
        <v>8.4</v>
      </c>
      <c r="C119" s="18">
        <f t="shared" si="1"/>
        <v>302.40425531914696</v>
      </c>
    </row>
    <row r="120" spans="1:3">
      <c r="A120" s="19">
        <v>1888</v>
      </c>
      <c r="B120" s="22">
        <v>8.4</v>
      </c>
      <c r="C120" s="18">
        <f t="shared" si="1"/>
        <v>302.59574468084907</v>
      </c>
    </row>
    <row r="121" spans="1:3">
      <c r="A121" s="19">
        <v>1889</v>
      </c>
      <c r="B121" s="22">
        <v>8.8000000000000007</v>
      </c>
      <c r="C121" s="18">
        <f t="shared" si="1"/>
        <v>302.78723404255118</v>
      </c>
    </row>
    <row r="122" spans="1:3">
      <c r="A122" s="19">
        <v>1890</v>
      </c>
      <c r="B122" s="22">
        <v>8.9</v>
      </c>
      <c r="C122" s="18">
        <f t="shared" si="1"/>
        <v>302.97872340425329</v>
      </c>
    </row>
    <row r="123" spans="1:3">
      <c r="A123" s="19">
        <v>1891</v>
      </c>
      <c r="B123" s="22">
        <v>8.6</v>
      </c>
      <c r="C123" s="18">
        <f t="shared" si="1"/>
        <v>303.1702127659554</v>
      </c>
    </row>
    <row r="124" spans="1:3">
      <c r="A124" s="19">
        <v>1892</v>
      </c>
      <c r="B124" s="22">
        <v>8.9</v>
      </c>
      <c r="C124" s="18">
        <f t="shared" si="1"/>
        <v>303.36170212765751</v>
      </c>
    </row>
    <row r="125" spans="1:3">
      <c r="A125" s="19">
        <v>1893</v>
      </c>
      <c r="B125" s="22">
        <v>8.9</v>
      </c>
      <c r="C125" s="18">
        <f t="shared" si="1"/>
        <v>303.55319148935962</v>
      </c>
    </row>
    <row r="126" spans="1:3">
      <c r="A126" s="19">
        <v>1894</v>
      </c>
      <c r="B126" s="22">
        <v>9.3000000000000007</v>
      </c>
      <c r="C126" s="18">
        <f t="shared" si="1"/>
        <v>303.74468085106173</v>
      </c>
    </row>
    <row r="127" spans="1:3">
      <c r="A127" s="19">
        <v>1895</v>
      </c>
      <c r="B127" s="22">
        <v>8.4</v>
      </c>
      <c r="C127" s="18">
        <f t="shared" si="1"/>
        <v>303.93617021276384</v>
      </c>
    </row>
    <row r="128" spans="1:3">
      <c r="A128" s="19">
        <v>1896</v>
      </c>
      <c r="B128" s="22">
        <v>8.6</v>
      </c>
      <c r="C128" s="18">
        <f t="shared" si="1"/>
        <v>304.12765957446595</v>
      </c>
    </row>
    <row r="129" spans="1:3">
      <c r="A129" s="19">
        <v>1897</v>
      </c>
      <c r="B129" s="22">
        <v>9.1</v>
      </c>
      <c r="C129" s="18">
        <f t="shared" si="1"/>
        <v>304.31914893616806</v>
      </c>
    </row>
    <row r="130" spans="1:3">
      <c r="A130" s="19">
        <v>1898</v>
      </c>
      <c r="B130" s="22">
        <v>10.1</v>
      </c>
      <c r="C130" s="18">
        <f t="shared" si="1"/>
        <v>304.51063829787017</v>
      </c>
    </row>
    <row r="131" spans="1:3">
      <c r="A131" s="19">
        <v>1899</v>
      </c>
      <c r="B131" s="22">
        <v>8.9</v>
      </c>
      <c r="C131" s="18">
        <f t="shared" si="1"/>
        <v>304.70212765957228</v>
      </c>
    </row>
    <row r="132" spans="1:3">
      <c r="A132" s="19">
        <v>1900</v>
      </c>
      <c r="B132" s="22">
        <v>9.5</v>
      </c>
      <c r="C132" s="18">
        <f t="shared" ref="C132:C190" si="2">C131+0.191489361702128</f>
        <v>304.89361702127439</v>
      </c>
    </row>
    <row r="133" spans="1:3">
      <c r="A133" s="19">
        <v>1901</v>
      </c>
      <c r="B133" s="22">
        <v>8.6999999999999993</v>
      </c>
      <c r="C133" s="18">
        <f t="shared" si="2"/>
        <v>305.08510638297651</v>
      </c>
    </row>
    <row r="134" spans="1:3">
      <c r="A134" s="19">
        <v>1902</v>
      </c>
      <c r="B134" s="22">
        <v>8.1999999999999993</v>
      </c>
      <c r="C134" s="18">
        <f t="shared" si="2"/>
        <v>305.27659574467862</v>
      </c>
    </row>
    <row r="135" spans="1:3">
      <c r="A135" s="19">
        <v>1903</v>
      </c>
      <c r="B135" s="22">
        <v>9.6</v>
      </c>
      <c r="C135" s="18">
        <f t="shared" si="2"/>
        <v>305.46808510638073</v>
      </c>
    </row>
    <row r="136" spans="1:3">
      <c r="A136" s="19">
        <v>1904</v>
      </c>
      <c r="B136" s="22">
        <v>9.8000000000000007</v>
      </c>
      <c r="C136" s="18">
        <f t="shared" si="2"/>
        <v>305.65957446808284</v>
      </c>
    </row>
    <row r="137" spans="1:3">
      <c r="A137" s="19">
        <v>1905</v>
      </c>
      <c r="B137" s="22">
        <v>9.3000000000000007</v>
      </c>
      <c r="C137" s="18">
        <f t="shared" si="2"/>
        <v>305.85106382978495</v>
      </c>
    </row>
    <row r="138" spans="1:3">
      <c r="A138" s="19">
        <v>1906</v>
      </c>
      <c r="B138" s="22">
        <v>9.5</v>
      </c>
      <c r="C138" s="18">
        <f t="shared" si="2"/>
        <v>306.04255319148706</v>
      </c>
    </row>
    <row r="139" spans="1:3">
      <c r="A139" s="19">
        <v>1907</v>
      </c>
      <c r="B139" s="22">
        <v>9.1999999999999993</v>
      </c>
      <c r="C139" s="18">
        <f t="shared" si="2"/>
        <v>306.23404255318917</v>
      </c>
    </row>
    <row r="140" spans="1:3">
      <c r="A140" s="19">
        <v>1908</v>
      </c>
      <c r="B140" s="22">
        <v>8.6999999999999993</v>
      </c>
      <c r="C140" s="18">
        <f t="shared" si="2"/>
        <v>306.42553191489128</v>
      </c>
    </row>
    <row r="141" spans="1:3">
      <c r="A141" s="19">
        <v>1909</v>
      </c>
      <c r="B141" s="22">
        <v>8.6999999999999993</v>
      </c>
      <c r="C141" s="18">
        <f t="shared" si="2"/>
        <v>306.61702127659339</v>
      </c>
    </row>
    <row r="142" spans="1:3">
      <c r="A142" s="19">
        <v>1910</v>
      </c>
      <c r="B142" s="22">
        <v>9.5</v>
      </c>
      <c r="C142" s="18">
        <f t="shared" si="2"/>
        <v>306.8085106382955</v>
      </c>
    </row>
    <row r="143" spans="1:3">
      <c r="A143" s="19">
        <v>1911</v>
      </c>
      <c r="B143" s="22">
        <v>10.3</v>
      </c>
      <c r="C143" s="18">
        <f t="shared" si="2"/>
        <v>306.99999999999761</v>
      </c>
    </row>
    <row r="144" spans="1:3">
      <c r="A144" s="19">
        <v>1912</v>
      </c>
      <c r="B144" s="22">
        <v>8.6</v>
      </c>
      <c r="C144" s="18">
        <f t="shared" si="2"/>
        <v>307.19148936169972</v>
      </c>
    </row>
    <row r="145" spans="1:3">
      <c r="A145" s="19">
        <v>1913</v>
      </c>
      <c r="B145" s="22">
        <v>9.4</v>
      </c>
      <c r="C145" s="18">
        <f t="shared" si="2"/>
        <v>307.38297872340183</v>
      </c>
    </row>
    <row r="146" spans="1:3">
      <c r="A146" s="19">
        <v>1914</v>
      </c>
      <c r="B146" s="22">
        <v>9.3000000000000007</v>
      </c>
      <c r="C146" s="18">
        <f t="shared" si="2"/>
        <v>307.57446808510394</v>
      </c>
    </row>
    <row r="147" spans="1:3">
      <c r="A147" s="19">
        <v>1915</v>
      </c>
      <c r="B147" s="22">
        <v>9.1999999999999993</v>
      </c>
      <c r="C147" s="18">
        <f t="shared" si="2"/>
        <v>307.76595744680606</v>
      </c>
    </row>
    <row r="148" spans="1:3">
      <c r="A148" s="19">
        <v>1916</v>
      </c>
      <c r="B148" s="22">
        <v>10.1</v>
      </c>
      <c r="C148" s="18">
        <f t="shared" si="2"/>
        <v>307.95744680850817</v>
      </c>
    </row>
    <row r="149" spans="1:3">
      <c r="A149" s="19">
        <v>1917</v>
      </c>
      <c r="B149" s="22">
        <v>8.8000000000000007</v>
      </c>
      <c r="C149" s="18">
        <f t="shared" si="2"/>
        <v>308.14893617021028</v>
      </c>
    </row>
    <row r="150" spans="1:3">
      <c r="A150" s="19">
        <v>1918</v>
      </c>
      <c r="B150" s="22">
        <v>10</v>
      </c>
      <c r="C150" s="18">
        <f t="shared" si="2"/>
        <v>308.34042553191239</v>
      </c>
    </row>
    <row r="151" spans="1:3">
      <c r="A151" s="19">
        <v>1919</v>
      </c>
      <c r="B151" s="22">
        <v>8.6</v>
      </c>
      <c r="C151" s="18">
        <f t="shared" si="2"/>
        <v>308.5319148936145</v>
      </c>
    </row>
    <row r="152" spans="1:3">
      <c r="A152" s="19">
        <v>1920</v>
      </c>
      <c r="B152" s="22">
        <v>9.6999999999999993</v>
      </c>
      <c r="C152" s="18">
        <f t="shared" si="2"/>
        <v>308.72340425531661</v>
      </c>
    </row>
    <row r="153" spans="1:3">
      <c r="A153" s="19">
        <v>1921</v>
      </c>
      <c r="B153" s="22">
        <v>10.1</v>
      </c>
      <c r="C153" s="18">
        <f t="shared" si="2"/>
        <v>308.91489361701872</v>
      </c>
    </row>
    <row r="154" spans="1:3">
      <c r="A154" s="19">
        <v>1922</v>
      </c>
      <c r="B154" s="22">
        <v>8.3000000000000007</v>
      </c>
      <c r="C154" s="18">
        <f t="shared" si="2"/>
        <v>309.10638297872083</v>
      </c>
    </row>
    <row r="155" spans="1:3">
      <c r="A155" s="19">
        <v>1923</v>
      </c>
      <c r="B155" s="22">
        <v>9.3000000000000007</v>
      </c>
      <c r="C155" s="18">
        <f t="shared" si="2"/>
        <v>309.29787234042294</v>
      </c>
    </row>
    <row r="156" spans="1:3">
      <c r="A156" s="19">
        <v>1924</v>
      </c>
      <c r="B156" s="22">
        <v>8.6</v>
      </c>
      <c r="C156" s="18">
        <f t="shared" si="2"/>
        <v>309.48936170212505</v>
      </c>
    </row>
    <row r="157" spans="1:3">
      <c r="A157" s="19">
        <v>1925</v>
      </c>
      <c r="B157" s="22">
        <v>9.5</v>
      </c>
      <c r="C157" s="18">
        <f t="shared" si="2"/>
        <v>309.68085106382716</v>
      </c>
    </row>
    <row r="158" spans="1:3">
      <c r="A158" s="19">
        <v>1926</v>
      </c>
      <c r="B158" s="22">
        <v>9.9</v>
      </c>
      <c r="C158" s="18">
        <f t="shared" si="2"/>
        <v>309.87234042552927</v>
      </c>
    </row>
    <row r="159" spans="1:3">
      <c r="A159" s="19">
        <v>1927</v>
      </c>
      <c r="B159" s="22">
        <v>9.4</v>
      </c>
      <c r="C159" s="18">
        <f t="shared" si="2"/>
        <v>310.06382978723138</v>
      </c>
    </row>
    <row r="160" spans="1:3">
      <c r="A160" s="19">
        <v>1928</v>
      </c>
      <c r="B160" s="22">
        <v>9.6999999999999993</v>
      </c>
      <c r="C160" s="18">
        <f t="shared" si="2"/>
        <v>310.25531914893349</v>
      </c>
    </row>
    <row r="161" spans="1:3">
      <c r="A161" s="19">
        <v>1929</v>
      </c>
      <c r="B161" s="22">
        <v>8.4</v>
      </c>
      <c r="C161" s="18">
        <f t="shared" si="2"/>
        <v>310.44680851063561</v>
      </c>
    </row>
    <row r="162" spans="1:3">
      <c r="A162" s="19">
        <v>1930</v>
      </c>
      <c r="B162" s="22">
        <v>10.1</v>
      </c>
      <c r="C162" s="18">
        <f t="shared" si="2"/>
        <v>310.63829787233772</v>
      </c>
    </row>
    <row r="163" spans="1:3">
      <c r="A163" s="19">
        <v>1931</v>
      </c>
      <c r="B163" s="22">
        <v>8.8000000000000007</v>
      </c>
      <c r="C163" s="18">
        <f t="shared" si="2"/>
        <v>310.82978723403983</v>
      </c>
    </row>
    <row r="164" spans="1:3">
      <c r="A164" s="19">
        <v>1932</v>
      </c>
      <c r="B164" s="22">
        <v>9.6</v>
      </c>
      <c r="C164" s="18">
        <f t="shared" si="2"/>
        <v>311.02127659574194</v>
      </c>
    </row>
    <row r="165" spans="1:3">
      <c r="A165" s="19">
        <v>1933</v>
      </c>
      <c r="B165" s="22">
        <v>8.9</v>
      </c>
      <c r="C165" s="18">
        <f t="shared" si="2"/>
        <v>311.21276595744405</v>
      </c>
    </row>
    <row r="166" spans="1:3">
      <c r="A166" s="19">
        <v>1934</v>
      </c>
      <c r="B166" s="22">
        <v>11.3</v>
      </c>
      <c r="C166" s="18">
        <f t="shared" si="2"/>
        <v>311.40425531914616</v>
      </c>
    </row>
    <row r="167" spans="1:3">
      <c r="A167" s="19">
        <v>1935</v>
      </c>
      <c r="B167" s="22">
        <v>10</v>
      </c>
      <c r="C167" s="18">
        <f t="shared" si="2"/>
        <v>311.59574468084827</v>
      </c>
    </row>
    <row r="168" spans="1:3">
      <c r="A168" s="19">
        <v>1936</v>
      </c>
      <c r="B168" s="22">
        <v>9.8000000000000007</v>
      </c>
      <c r="C168" s="18">
        <f t="shared" si="2"/>
        <v>311.78723404255038</v>
      </c>
    </row>
    <row r="169" spans="1:3">
      <c r="A169" s="19">
        <v>1937</v>
      </c>
      <c r="B169" s="22">
        <v>10.199999999999999</v>
      </c>
      <c r="C169" s="18">
        <f t="shared" si="2"/>
        <v>311.97872340425249</v>
      </c>
    </row>
    <row r="170" spans="1:3">
      <c r="A170" s="19">
        <v>1938</v>
      </c>
      <c r="B170" s="22">
        <v>10.1</v>
      </c>
      <c r="C170" s="18">
        <f t="shared" si="2"/>
        <v>312.1702127659546</v>
      </c>
    </row>
    <row r="171" spans="1:3">
      <c r="A171" s="19">
        <v>1939</v>
      </c>
      <c r="B171" s="22">
        <v>9.6999999999999993</v>
      </c>
      <c r="C171" s="18">
        <f t="shared" si="2"/>
        <v>312.36170212765671</v>
      </c>
    </row>
    <row r="172" spans="1:3">
      <c r="A172" s="19">
        <v>1940</v>
      </c>
      <c r="B172" s="22">
        <v>7.5</v>
      </c>
      <c r="C172" s="18">
        <f t="shared" si="2"/>
        <v>312.55319148935882</v>
      </c>
    </row>
    <row r="173" spans="1:3">
      <c r="A173" s="19">
        <v>1941</v>
      </c>
      <c r="B173" s="22">
        <v>8.1999999999999993</v>
      </c>
      <c r="C173" s="18">
        <f t="shared" si="2"/>
        <v>312.74468085106093</v>
      </c>
    </row>
    <row r="174" spans="1:3">
      <c r="A174" s="19">
        <v>1942</v>
      </c>
      <c r="B174" s="22">
        <v>8.6</v>
      </c>
      <c r="C174" s="18">
        <f t="shared" si="2"/>
        <v>312.93617021276305</v>
      </c>
    </row>
    <row r="175" spans="1:3">
      <c r="A175" s="19">
        <v>1943</v>
      </c>
      <c r="B175" s="22">
        <v>10.199999999999999</v>
      </c>
      <c r="C175" s="18">
        <f t="shared" si="2"/>
        <v>313.12765957446516</v>
      </c>
    </row>
    <row r="176" spans="1:3">
      <c r="A176" s="19">
        <v>1944</v>
      </c>
      <c r="B176" s="22">
        <v>9.6</v>
      </c>
      <c r="C176" s="18">
        <f t="shared" si="2"/>
        <v>313.31914893616727</v>
      </c>
    </row>
    <row r="177" spans="1:3">
      <c r="A177" s="19">
        <v>1945</v>
      </c>
      <c r="B177" s="22">
        <v>10.3</v>
      </c>
      <c r="C177" s="18">
        <f t="shared" si="2"/>
        <v>313.51063829786938</v>
      </c>
    </row>
    <row r="178" spans="1:3">
      <c r="A178" s="19">
        <v>1946</v>
      </c>
      <c r="B178" s="22">
        <v>9.8000000000000007</v>
      </c>
      <c r="C178" s="18">
        <f t="shared" si="2"/>
        <v>313.70212765957149</v>
      </c>
    </row>
    <row r="179" spans="1:3">
      <c r="A179" s="19">
        <v>1947</v>
      </c>
      <c r="B179" s="22">
        <v>9.8000000000000007</v>
      </c>
      <c r="C179" s="18">
        <f t="shared" si="2"/>
        <v>313.8936170212736</v>
      </c>
    </row>
    <row r="180" spans="1:3">
      <c r="A180" s="19">
        <v>1948</v>
      </c>
      <c r="B180" s="22">
        <v>10.4</v>
      </c>
      <c r="C180" s="18">
        <f t="shared" si="2"/>
        <v>314.08510638297571</v>
      </c>
    </row>
    <row r="181" spans="1:3">
      <c r="A181" s="19">
        <v>1949</v>
      </c>
      <c r="B181" s="22">
        <v>10.4</v>
      </c>
      <c r="C181" s="18">
        <f t="shared" si="2"/>
        <v>314.27659574467782</v>
      </c>
    </row>
    <row r="182" spans="1:3">
      <c r="A182" s="19">
        <v>1950</v>
      </c>
      <c r="B182" s="22">
        <v>10.199999999999999</v>
      </c>
      <c r="C182" s="18">
        <f t="shared" si="2"/>
        <v>314.46808510637993</v>
      </c>
    </row>
    <row r="183" spans="1:3">
      <c r="A183" s="19">
        <v>1951</v>
      </c>
      <c r="B183" s="22">
        <v>10.4</v>
      </c>
      <c r="C183" s="18">
        <f t="shared" si="2"/>
        <v>314.65957446808204</v>
      </c>
    </row>
    <row r="184" spans="1:3">
      <c r="A184" s="19">
        <v>1952</v>
      </c>
      <c r="B184" s="22">
        <v>9.6999999999999993</v>
      </c>
      <c r="C184" s="18">
        <f t="shared" si="2"/>
        <v>314.85106382978415</v>
      </c>
    </row>
    <row r="185" spans="1:3">
      <c r="A185" s="19">
        <v>1953</v>
      </c>
      <c r="B185" s="22">
        <v>10.5</v>
      </c>
      <c r="C185" s="18">
        <f t="shared" si="2"/>
        <v>315.04255319148626</v>
      </c>
    </row>
    <row r="186" spans="1:3">
      <c r="A186" s="19">
        <v>1954</v>
      </c>
      <c r="B186" s="22">
        <v>9.1</v>
      </c>
      <c r="C186" s="18">
        <f t="shared" si="2"/>
        <v>315.23404255318837</v>
      </c>
    </row>
    <row r="187" spans="1:3">
      <c r="A187" s="19">
        <v>1955</v>
      </c>
      <c r="B187" s="22">
        <v>8.9</v>
      </c>
      <c r="C187" s="18">
        <f t="shared" si="2"/>
        <v>315.42553191489048</v>
      </c>
    </row>
    <row r="188" spans="1:3">
      <c r="A188" s="19">
        <v>1956</v>
      </c>
      <c r="B188" s="22">
        <v>8.3000000000000007</v>
      </c>
      <c r="C188" s="18">
        <f t="shared" si="2"/>
        <v>315.6170212765926</v>
      </c>
    </row>
    <row r="189" spans="1:3">
      <c r="A189" s="19">
        <v>1957</v>
      </c>
      <c r="B189" s="22">
        <v>10.1</v>
      </c>
      <c r="C189" s="18">
        <f t="shared" si="2"/>
        <v>315.80851063829471</v>
      </c>
    </row>
    <row r="190" spans="1:3">
      <c r="A190" s="19">
        <v>1958</v>
      </c>
      <c r="B190" s="22">
        <v>9.6999999999999993</v>
      </c>
      <c r="C190" s="18">
        <f t="shared" si="2"/>
        <v>315.99999999999682</v>
      </c>
    </row>
    <row r="191" spans="1:3">
      <c r="A191" s="19">
        <v>1959</v>
      </c>
      <c r="B191" s="22">
        <v>10.199999999999999</v>
      </c>
      <c r="C191" s="25">
        <v>315.98</v>
      </c>
    </row>
    <row r="192" spans="1:3">
      <c r="A192" s="19">
        <v>1960</v>
      </c>
      <c r="B192" s="22">
        <v>9.8000000000000007</v>
      </c>
      <c r="C192" s="25">
        <v>316.91000000000003</v>
      </c>
    </row>
    <row r="193" spans="1:3">
      <c r="A193" s="19">
        <v>1961</v>
      </c>
      <c r="B193" s="22">
        <v>10.4</v>
      </c>
      <c r="C193" s="25">
        <v>317.64</v>
      </c>
    </row>
    <row r="194" spans="1:3">
      <c r="A194" s="19">
        <v>1962</v>
      </c>
      <c r="B194" s="22">
        <v>8.8000000000000007</v>
      </c>
      <c r="C194" s="25">
        <v>318.45</v>
      </c>
    </row>
    <row r="195" spans="1:3">
      <c r="A195" s="19">
        <v>1963</v>
      </c>
      <c r="B195" s="22">
        <v>9</v>
      </c>
      <c r="C195" s="25">
        <v>318.99</v>
      </c>
    </row>
    <row r="196" spans="1:3">
      <c r="A196" s="19">
        <v>1964</v>
      </c>
      <c r="B196" s="22">
        <v>9.6999999999999993</v>
      </c>
      <c r="C196" s="25">
        <v>319.62</v>
      </c>
    </row>
    <row r="197" spans="1:3">
      <c r="A197" s="19">
        <v>1965</v>
      </c>
      <c r="B197" s="22">
        <v>9</v>
      </c>
      <c r="C197" s="25">
        <v>320.04000000000002</v>
      </c>
    </row>
    <row r="198" spans="1:3">
      <c r="A198" s="19">
        <v>1966</v>
      </c>
      <c r="B198" s="22">
        <v>10.4</v>
      </c>
      <c r="C198" s="25">
        <v>321.37</v>
      </c>
    </row>
    <row r="199" spans="1:3">
      <c r="A199" s="19">
        <v>1967</v>
      </c>
      <c r="B199" s="22">
        <v>10.7</v>
      </c>
      <c r="C199" s="25">
        <v>322.18</v>
      </c>
    </row>
    <row r="200" spans="1:3">
      <c r="A200" s="19">
        <v>1968</v>
      </c>
      <c r="B200" s="22">
        <v>9.8000000000000007</v>
      </c>
      <c r="C200" s="25">
        <v>323.05</v>
      </c>
    </row>
    <row r="201" spans="1:3">
      <c r="A201" s="19">
        <v>1969</v>
      </c>
      <c r="B201" s="22">
        <v>9.3000000000000007</v>
      </c>
      <c r="C201" s="25">
        <v>324.62</v>
      </c>
    </row>
    <row r="202" spans="1:3">
      <c r="A202" s="19">
        <v>1970</v>
      </c>
      <c r="B202" s="22">
        <v>9.5</v>
      </c>
      <c r="C202" s="25">
        <v>325.68</v>
      </c>
    </row>
    <row r="203" spans="1:3">
      <c r="A203" s="19">
        <v>1971</v>
      </c>
      <c r="B203" s="22">
        <v>10.1</v>
      </c>
      <c r="C203" s="25">
        <v>326.32</v>
      </c>
    </row>
    <row r="204" spans="1:3">
      <c r="A204" s="19">
        <v>1972</v>
      </c>
      <c r="B204" s="22">
        <v>9.8000000000000007</v>
      </c>
      <c r="C204" s="25">
        <v>327.45999999999998</v>
      </c>
    </row>
    <row r="205" spans="1:3">
      <c r="A205" s="19">
        <v>1973</v>
      </c>
      <c r="B205" s="22">
        <v>10</v>
      </c>
      <c r="C205" s="25">
        <v>329.68</v>
      </c>
    </row>
    <row r="206" spans="1:3">
      <c r="A206" s="19">
        <v>1974</v>
      </c>
      <c r="B206" s="22">
        <v>10.199999999999999</v>
      </c>
      <c r="C206" s="25">
        <v>330.19</v>
      </c>
    </row>
    <row r="207" spans="1:3">
      <c r="A207" s="19">
        <v>1975</v>
      </c>
      <c r="B207" s="22">
        <v>10.8</v>
      </c>
      <c r="C207" s="25">
        <v>331.13</v>
      </c>
    </row>
    <row r="208" spans="1:3">
      <c r="A208" s="19">
        <v>1976</v>
      </c>
      <c r="B208" s="22">
        <v>10.7</v>
      </c>
      <c r="C208" s="25">
        <v>332.03</v>
      </c>
    </row>
    <row r="209" spans="1:3">
      <c r="A209" s="19">
        <v>1977</v>
      </c>
      <c r="B209" s="22">
        <v>10.199999999999999</v>
      </c>
      <c r="C209" s="25">
        <v>333.84</v>
      </c>
    </row>
    <row r="210" spans="1:3">
      <c r="A210" s="19">
        <v>1978</v>
      </c>
      <c r="B210" s="22">
        <v>9.6</v>
      </c>
      <c r="C210" s="25">
        <v>335.41</v>
      </c>
    </row>
    <row r="211" spans="1:3">
      <c r="A211" s="19">
        <v>1979</v>
      </c>
      <c r="B211" s="22">
        <v>9.9</v>
      </c>
      <c r="C211" s="25">
        <v>336.84</v>
      </c>
    </row>
    <row r="212" spans="1:3">
      <c r="A212" s="19">
        <v>1980</v>
      </c>
      <c r="B212" s="22">
        <v>9</v>
      </c>
      <c r="C212" s="25">
        <v>338.76</v>
      </c>
    </row>
    <row r="213" spans="1:3">
      <c r="A213" s="19">
        <v>1981</v>
      </c>
      <c r="B213" s="22">
        <v>10.1</v>
      </c>
      <c r="C213" s="25">
        <v>340.12</v>
      </c>
    </row>
    <row r="214" spans="1:3">
      <c r="A214" s="19">
        <v>1982</v>
      </c>
      <c r="B214" s="22">
        <v>10.6</v>
      </c>
      <c r="C214" s="25">
        <v>341.48</v>
      </c>
    </row>
    <row r="215" spans="1:3">
      <c r="A215" s="19">
        <v>1983</v>
      </c>
      <c r="B215" s="22">
        <v>10.9</v>
      </c>
      <c r="C215" s="25">
        <v>343.15</v>
      </c>
    </row>
    <row r="216" spans="1:3">
      <c r="A216" s="19">
        <v>1984</v>
      </c>
      <c r="B216" s="22">
        <v>9.8000000000000007</v>
      </c>
      <c r="C216" s="25">
        <v>344.87</v>
      </c>
    </row>
    <row r="217" spans="1:3">
      <c r="A217" s="19">
        <v>1985</v>
      </c>
      <c r="B217" s="22">
        <v>9.3000000000000007</v>
      </c>
      <c r="C217" s="25">
        <v>346.35</v>
      </c>
    </row>
    <row r="218" spans="1:3">
      <c r="A218" s="19">
        <v>1986</v>
      </c>
      <c r="B218" s="22">
        <v>10</v>
      </c>
      <c r="C218" s="25">
        <v>347.61</v>
      </c>
    </row>
    <row r="219" spans="1:3">
      <c r="A219" s="19">
        <v>1987</v>
      </c>
      <c r="B219" s="22">
        <v>9.3000000000000007</v>
      </c>
      <c r="C219" s="25">
        <v>349.31</v>
      </c>
    </row>
    <row r="220" spans="1:3">
      <c r="A220" s="19">
        <v>1988</v>
      </c>
      <c r="B220" s="22">
        <v>10.9</v>
      </c>
      <c r="C220" s="25">
        <v>351.69</v>
      </c>
    </row>
    <row r="221" spans="1:3">
      <c r="A221" s="19">
        <v>1989</v>
      </c>
      <c r="B221" s="22">
        <v>11.2</v>
      </c>
      <c r="C221" s="25">
        <v>353.2</v>
      </c>
    </row>
    <row r="222" spans="1:3">
      <c r="A222" s="19">
        <v>1990</v>
      </c>
      <c r="B222" s="22">
        <v>11.4</v>
      </c>
      <c r="C222" s="25">
        <v>354.45</v>
      </c>
    </row>
    <row r="223" spans="1:3">
      <c r="A223" s="19">
        <v>1991</v>
      </c>
      <c r="B223" s="22">
        <v>10</v>
      </c>
      <c r="C223" s="25">
        <v>355.7</v>
      </c>
    </row>
    <row r="224" spans="1:3">
      <c r="A224" s="19">
        <v>1992</v>
      </c>
      <c r="B224" s="22">
        <v>11.4</v>
      </c>
      <c r="C224" s="25">
        <v>356.54</v>
      </c>
    </row>
    <row r="225" spans="1:3">
      <c r="A225" s="19">
        <v>1993</v>
      </c>
      <c r="B225" s="22">
        <v>10.4</v>
      </c>
      <c r="C225" s="25">
        <v>357.21</v>
      </c>
    </row>
    <row r="226" spans="1:3">
      <c r="A226" s="19">
        <v>1994</v>
      </c>
      <c r="B226" s="22">
        <v>11.6</v>
      </c>
      <c r="C226" s="25">
        <v>358.96</v>
      </c>
    </row>
    <row r="227" spans="1:3">
      <c r="A227" s="19">
        <v>1995</v>
      </c>
      <c r="B227" s="22">
        <v>10.7</v>
      </c>
      <c r="C227" s="25">
        <v>360.97</v>
      </c>
    </row>
    <row r="228" spans="1:3">
      <c r="A228" s="19">
        <v>1996</v>
      </c>
      <c r="B228" s="22">
        <v>9</v>
      </c>
      <c r="C228" s="25">
        <v>362.74</v>
      </c>
    </row>
    <row r="229" spans="1:3">
      <c r="A229" s="19">
        <v>1997</v>
      </c>
      <c r="B229" s="22">
        <v>10.4</v>
      </c>
      <c r="C229" s="25">
        <v>363.88</v>
      </c>
    </row>
    <row r="230" spans="1:3">
      <c r="A230" s="19">
        <v>1998</v>
      </c>
      <c r="B230" s="22">
        <v>11.1</v>
      </c>
      <c r="C230" s="25">
        <v>366.84</v>
      </c>
    </row>
    <row r="231" spans="1:3">
      <c r="A231" s="19">
        <v>1999</v>
      </c>
      <c r="B231" s="22">
        <v>11.3</v>
      </c>
      <c r="C231" s="25">
        <v>368.84</v>
      </c>
    </row>
    <row r="232" spans="1:3">
      <c r="A232" s="19">
        <v>2000</v>
      </c>
      <c r="B232" s="20">
        <v>12</v>
      </c>
      <c r="C232" s="25">
        <v>369.71</v>
      </c>
    </row>
    <row r="233" spans="1:3">
      <c r="A233" s="19">
        <v>2001</v>
      </c>
      <c r="B233" s="20">
        <v>10.6</v>
      </c>
      <c r="C233" s="25">
        <v>371.32</v>
      </c>
    </row>
    <row r="234" spans="1:3">
      <c r="A234" s="19">
        <v>2002</v>
      </c>
      <c r="B234" s="20">
        <v>11.4</v>
      </c>
      <c r="C234" s="25">
        <v>373.45</v>
      </c>
    </row>
    <row r="235" spans="1:3">
      <c r="A235" s="19">
        <v>2003</v>
      </c>
      <c r="B235" s="20">
        <v>11.2</v>
      </c>
      <c r="C235" s="25">
        <v>375.98</v>
      </c>
    </row>
    <row r="236" spans="1:3">
      <c r="A236" s="19">
        <v>2004</v>
      </c>
      <c r="B236" s="20">
        <v>10.9</v>
      </c>
      <c r="C236" s="25">
        <v>377.7</v>
      </c>
    </row>
    <row r="237" spans="1:3">
      <c r="A237" s="19">
        <v>2005</v>
      </c>
      <c r="B237" s="23">
        <v>10.9</v>
      </c>
      <c r="C237" s="25">
        <v>379.89</v>
      </c>
    </row>
    <row r="238" spans="1:3">
      <c r="A238" s="19">
        <v>2006</v>
      </c>
      <c r="B238" s="23">
        <v>11.3</v>
      </c>
      <c r="C238" s="25">
        <v>382.09</v>
      </c>
    </row>
    <row r="239" spans="1:3">
      <c r="A239" s="19">
        <v>2007</v>
      </c>
      <c r="B239" s="20">
        <v>12.1</v>
      </c>
      <c r="C239" s="25">
        <v>384.02</v>
      </c>
    </row>
    <row r="240" spans="1:3">
      <c r="A240" s="19">
        <v>2008</v>
      </c>
      <c r="B240" s="20">
        <v>11.7</v>
      </c>
      <c r="C240" s="25">
        <v>385.83</v>
      </c>
    </row>
    <row r="241" spans="1:3">
      <c r="A241" s="19">
        <v>2009</v>
      </c>
      <c r="B241" s="20">
        <v>11.4</v>
      </c>
      <c r="C241" s="25">
        <v>387.64</v>
      </c>
    </row>
    <row r="242" spans="1:3">
      <c r="A242" s="19">
        <v>2010</v>
      </c>
      <c r="B242" s="20">
        <v>10</v>
      </c>
      <c r="C242" s="25">
        <v>390.1</v>
      </c>
    </row>
    <row r="243" spans="1:3">
      <c r="A243" s="19">
        <v>2011</v>
      </c>
      <c r="B243" s="20">
        <v>11.6</v>
      </c>
      <c r="C243" s="25">
        <v>391.85</v>
      </c>
    </row>
    <row r="244" spans="1:3">
      <c r="A244" s="19">
        <v>2012</v>
      </c>
      <c r="B244" s="22">
        <v>11.5</v>
      </c>
      <c r="C244" s="25">
        <v>394.06</v>
      </c>
    </row>
    <row r="245" spans="1:3">
      <c r="A245" s="19">
        <v>2013</v>
      </c>
      <c r="B245" s="22">
        <v>10.8</v>
      </c>
      <c r="C245" s="25">
        <v>396.74</v>
      </c>
    </row>
    <row r="246" spans="1:3">
      <c r="A246" s="19" t="s">
        <v>94</v>
      </c>
      <c r="B246" s="22">
        <v>12.5</v>
      </c>
      <c r="C246" s="25">
        <v>398.81</v>
      </c>
    </row>
    <row r="247" spans="1:3">
      <c r="A247" s="19">
        <v>2015</v>
      </c>
      <c r="B247" s="22">
        <v>12.5</v>
      </c>
      <c r="C247" s="25">
        <v>400.01</v>
      </c>
    </row>
    <row r="248" spans="1:3">
      <c r="A248" s="19" t="s">
        <v>95</v>
      </c>
      <c r="B248" s="22">
        <v>11.8</v>
      </c>
      <c r="C248" s="25">
        <v>404.41</v>
      </c>
    </row>
    <row r="249" spans="1:3">
      <c r="A249" s="19" t="s">
        <v>96</v>
      </c>
      <c r="B249" s="22">
        <v>11.8</v>
      </c>
      <c r="C249" s="25">
        <v>406.76</v>
      </c>
    </row>
    <row r="250" spans="1:3">
      <c r="A250" s="19" t="s">
        <v>97</v>
      </c>
      <c r="B250" s="22">
        <v>12.8</v>
      </c>
      <c r="C250" s="25">
        <v>408.72</v>
      </c>
    </row>
    <row r="251" spans="1:3">
      <c r="A251" s="19">
        <v>2019</v>
      </c>
      <c r="B251" s="22">
        <v>12.6</v>
      </c>
      <c r="C251" s="25">
        <v>411.65</v>
      </c>
    </row>
    <row r="252" spans="1:3">
      <c r="A252" s="19">
        <v>2020</v>
      </c>
      <c r="B252" s="22">
        <v>12.3</v>
      </c>
      <c r="C252" s="25">
        <v>414.21</v>
      </c>
    </row>
    <row r="253" spans="1:3">
      <c r="A253" s="24">
        <v>2021</v>
      </c>
      <c r="B253" s="22">
        <v>11.1</v>
      </c>
      <c r="C253" s="25">
        <v>416.41</v>
      </c>
    </row>
    <row r="254" spans="1:3">
      <c r="A254" s="24">
        <v>2022</v>
      </c>
      <c r="B254" s="22">
        <v>12.4</v>
      </c>
      <c r="C254" s="25">
        <v>418.53</v>
      </c>
    </row>
    <row r="255" spans="1:3">
      <c r="A255" s="24">
        <v>2023</v>
      </c>
      <c r="B255" s="22">
        <v>12.8</v>
      </c>
      <c r="C255" s="25">
        <v>421.08</v>
      </c>
    </row>
    <row r="256" spans="1:3">
      <c r="A256" s="24">
        <v>2024</v>
      </c>
      <c r="B256" s="22">
        <v>13.3</v>
      </c>
      <c r="C256" s="25">
        <v>424.64</v>
      </c>
    </row>
    <row r="257" spans="3:3">
      <c r="C257" s="2">
        <v>426.6</v>
      </c>
    </row>
    <row r="296" spans="2:10">
      <c r="G296" t="s">
        <v>99</v>
      </c>
    </row>
    <row r="297" spans="2:10">
      <c r="B297" s="11">
        <v>5.6699999999999998E-8</v>
      </c>
      <c r="C297" t="s">
        <v>87</v>
      </c>
      <c r="G297" t="s">
        <v>82</v>
      </c>
      <c r="J297" s="12" t="s">
        <v>105</v>
      </c>
    </row>
    <row r="298" spans="2:10" ht="15.5">
      <c r="B298">
        <v>424.6</v>
      </c>
      <c r="C298" t="s">
        <v>74</v>
      </c>
      <c r="G298" s="15" t="s">
        <v>100</v>
      </c>
      <c r="H298" s="15"/>
      <c r="I298" s="15"/>
      <c r="J298" t="s">
        <v>106</v>
      </c>
    </row>
    <row r="299" spans="2:10" ht="15.5">
      <c r="B299">
        <v>280</v>
      </c>
      <c r="C299" t="s">
        <v>75</v>
      </c>
      <c r="G299" s="15" t="s">
        <v>84</v>
      </c>
      <c r="H299" s="15">
        <f>(0.0000000567)*283.35^4</f>
        <v>365.49036008654764</v>
      </c>
      <c r="I299" s="15"/>
    </row>
    <row r="300" spans="2:10">
      <c r="B300">
        <f>B298/B299</f>
        <v>1.5164285714285715</v>
      </c>
      <c r="C300" t="s">
        <v>76</v>
      </c>
      <c r="G300" t="s">
        <v>101</v>
      </c>
    </row>
    <row r="301" spans="2:10">
      <c r="B301">
        <f>LN(B300)</f>
        <v>0.41635794609990612</v>
      </c>
      <c r="C301" t="s">
        <v>77</v>
      </c>
      <c r="G301" s="14" t="s">
        <v>102</v>
      </c>
      <c r="H301" s="14"/>
    </row>
    <row r="302" spans="2:10">
      <c r="B302">
        <v>5.35</v>
      </c>
      <c r="C302" t="s">
        <v>78</v>
      </c>
      <c r="G302" t="s">
        <v>85</v>
      </c>
    </row>
    <row r="303" spans="2:10">
      <c r="B303">
        <f>B302*B301</f>
        <v>2.2275150116344977</v>
      </c>
      <c r="C303" s="12" t="s">
        <v>79</v>
      </c>
      <c r="E303" s="14" t="s">
        <v>98</v>
      </c>
      <c r="G303" t="s">
        <v>103</v>
      </c>
    </row>
    <row r="304" spans="2:10">
      <c r="G304">
        <f>367.72/(0.0000000567)</f>
        <v>6485361552.0282192</v>
      </c>
      <c r="H304" t="s">
        <v>81</v>
      </c>
    </row>
    <row r="305" spans="7:10" ht="18.5">
      <c r="G305" s="16">
        <f>G304^0.25</f>
        <v>283.781152496174</v>
      </c>
      <c r="H305" s="16" t="s">
        <v>86</v>
      </c>
    </row>
    <row r="306" spans="7:10" ht="21">
      <c r="G306" s="17" t="s">
        <v>104</v>
      </c>
      <c r="H306" s="6"/>
      <c r="I306" s="6"/>
      <c r="J306" s="6"/>
    </row>
  </sheetData>
  <pageMargins left="0.7" right="0.7" top="0.78740157499999996" bottom="0.78740157499999996" header="0.3" footer="0.3"/>
  <pageSetup paperSize="9" orientation="portrait" horizontalDpi="4294967292"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Mauna Loa  a teploty ČR</vt:lpstr>
      <vt:lpstr>Klementinum 1770-2024 a ppmCO2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 Florian</dc:creator>
  <cp:lastModifiedBy>Stanislav Florian</cp:lastModifiedBy>
  <dcterms:created xsi:type="dcterms:W3CDTF">2026-01-03T10:03:54Z</dcterms:created>
  <dcterms:modified xsi:type="dcterms:W3CDTF">2026-01-07T13:04:29Z</dcterms:modified>
</cp:coreProperties>
</file>